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640" activeTab="2"/>
  </bookViews>
  <sheets>
    <sheet name="ОтчГрафРабот" sheetId="1" r:id="rId1"/>
    <sheet name="ОтчЗакуп" sheetId="2" r:id="rId2"/>
    <sheet name="ОтчРасх" sheetId="3" r:id="rId3"/>
    <sheet name="ОтчПоказМонитор" sheetId="4" r:id="rId4"/>
  </sheets>
  <definedNames>
    <definedName name="_xlnm.Print_Area" localSheetId="3">'ОтчПоказМонитор'!$A$1:$G$235</definedName>
  </definedNames>
  <calcPr fullCalcOnLoad="1"/>
</workbook>
</file>

<file path=xl/sharedStrings.xml><?xml version="1.0" encoding="utf-8"?>
<sst xmlns="http://schemas.openxmlformats.org/spreadsheetml/2006/main" count="1703" uniqueCount="1213">
  <si>
    <t>подпись                                  Ф.И.О.</t>
  </si>
  <si>
    <t>Сдал Получатель</t>
  </si>
  <si>
    <t>Принял Оператор</t>
  </si>
  <si>
    <t>*) указываются реквизиты документов, подтверждающие факт выполнения мероприятия (копии документов прикладываются к отчету).</t>
  </si>
  <si>
    <t>------</t>
  </si>
  <si>
    <t xml:space="preserve">Приобретение лабораторного оборудования всего,                                                         в том числе: </t>
  </si>
  <si>
    <t xml:space="preserve">Отчет о достижении заданных значений показателей результативности программы  </t>
  </si>
  <si>
    <t>Отчет о выполнении плана реализации мероприятий</t>
  </si>
  <si>
    <t>Отчет о выполнении плана реализации закупок</t>
  </si>
  <si>
    <t xml:space="preserve">Отчет о выполнении плана расходования средств </t>
  </si>
  <si>
    <t>Цели, задачи и мероприятия                                                                      (наименования)</t>
  </si>
  <si>
    <t>Контрольный индикатор выполнения мероприятия*</t>
  </si>
  <si>
    <t>Софинанси-рование  (млн.руб.)</t>
  </si>
  <si>
    <t xml:space="preserve">Дата начала </t>
  </si>
  <si>
    <t xml:space="preserve">Дата завершения </t>
  </si>
  <si>
    <t>Софинан-сирован.</t>
  </si>
  <si>
    <t>Софинансирование (млн.руб.)</t>
  </si>
  <si>
    <t>Фактическое расходование нарастающим итогом с начала реализации программы*</t>
  </si>
  <si>
    <t>Направления расходования средств, в том числе по кодам экономической классификации</t>
  </si>
  <si>
    <t>____________________(Соболева Е.Н.)</t>
  </si>
  <si>
    <t>Фактическое расходование нарастающим итогом с начала реализации программы**</t>
  </si>
  <si>
    <t xml:space="preserve">* кассовый расход </t>
  </si>
  <si>
    <t>** кассовый расход и безвозмездные поступления</t>
  </si>
  <si>
    <t>Исполнительный директор НФПК</t>
  </si>
  <si>
    <t xml:space="preserve">подпись                            </t>
  </si>
  <si>
    <t>1. Цель: Разработка и реализация инновационной системы подготовки дипломированных специалистов аэрокосмического профиля на мировом уровне</t>
  </si>
  <si>
    <t xml:space="preserve">1.1. Задача: Разработка и реализация новой методологии обучения и методического обеспечения  конструкторской подготовки специалистов, опирающейся на всеобъемлющее использование в образовательном процессе возможностей CAD-технологий, в том числе применение в лекционных курсах и лабораторных работах компьютерной анимации сборки и разборки узлов  аэрокосмических изделий, сквозное применение во всех курсовых и дипломных работах 3D-моделирования, введение многовариантного проектирования и оптимизации конструкции изделий, применение для совершенствования навыков проектирования баз данных 2D- и 3D-моделей  объектов аэрокосмической техники, а также их отдельных узлов и деталей
</t>
  </si>
  <si>
    <t xml:space="preserve">1.1.1. 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типовых деталей авиационных двигателй (АД), позволяющей перейти на объемное моделирование конструкции двигателей с использованием для их сборки кластера медиацентра; создание первого модуля электронного курса лекций </t>
  </si>
  <si>
    <t>1.1.1. 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элементов АД, позволяющей перейти на объемное моделирование конструкции двигателей с использованием для их сборки кластера медиацентра; создание второго и третьего модулей электронного курса лекций. Разработка комплекса лабораторных работ по изучению конструкции двигателей с использованием 3D-моделей их узлов, а также их сборки и разборки. Разработка комплекса проектных заданий по проектированию основных узлов двигателей с использованием 3D-моделирования</t>
  </si>
  <si>
    <t xml:space="preserve">1.1.2. Мероприятие:  Развитие базы 2D-моделей авиационных двигателей и создание для неё оболочки. Создание первого модуля баз данных 2D-моделей ЖРД и ДВС </t>
  </si>
  <si>
    <t xml:space="preserve">1.1.2. Мероприятие:  Развитие базы 2D-моделей аэрокосмических двигателей и создание для неё  баз данных 3D моделей авиационных двигателей и их элементов. Создание второго модуля баз данных 2D-моделей ЖРД и ДВС. Создание базы графических и текстовых данных по двигателям </t>
  </si>
  <si>
    <t>1.1.3. Мероприятие: Создание специализированного класса геометрического моделирования</t>
  </si>
  <si>
    <t>1.1.4. Мероприятие: Создание первой очереди комплексной системы мониторинга качества знаний студентов по графическим дисциплинам</t>
  </si>
  <si>
    <t>1.1.4. Мероприятие: Создание второй очереди комплексной системы мониторинга качества знаний студентов по графическим дисциплинам</t>
  </si>
  <si>
    <t>1.1.5. Мероприятие: Модернизация лабораторных работ по геометрическому моделированию</t>
  </si>
  <si>
    <t>1.1.6. Мероприятие: Написание первого модуля учебника по основам геометрического моделирования и справочных указаний по стандартам ЕСКД</t>
  </si>
  <si>
    <t>1.1.6. Мероприятие: Написание второго модуля учебника по основам геометрического моделирования и справочных указаний по стандартам ЕСКД</t>
  </si>
  <si>
    <t xml:space="preserve">1.1.10. Мероприятие: Ремонт и модернизация помещений под лабораторию легких конструкций общей площадью 400 кв.м.  Ремонт аудиторий 260 кв.м. Оснащение двух аудиторий телекоммуникационными средствами для обеспечения возможности проведения демонстрационных экспериментов с удаленным доступом. Этап I.
</t>
  </si>
  <si>
    <t xml:space="preserve">1.1.11. Мероприятие: Ремонт и модернизация помещений под лабораторию легких конструкций общей площадью 400 кв.м.   Ремонт аудиторий 260 кв.м. Оснащение двух аудиторий телекоммуникационными средствами для обеспечения возможности проведения демонстрационных экспериментов с удаленным доступом. Этап II.
</t>
  </si>
  <si>
    <t xml:space="preserve">1.5.2. Мероприятие:  Приобретение 3D-сканера и ввод в эксплуатацию установки быстрого прототипирования </t>
  </si>
  <si>
    <t>1.8.1. Мероприятие: Модернизация учебно-производственного участка в ОАО «Моторостроитель», включающего станки с ЧПУ и позволяющего интегрировать учебный и производственный процессы при подготовке технологов,  в рамках софинансирования.</t>
  </si>
  <si>
    <t>1.8.2. Мероприятие: Создание   учебного комплекса, интегрирующего учебный и производственный процессы при подготовке технологов на базе ОАО «Моторостроитель»</t>
  </si>
  <si>
    <t>1.8.3. 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 Этап 2006 года.</t>
  </si>
  <si>
    <t>1.8.3. 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 Этап 2007 года.</t>
  </si>
  <si>
    <t>1.8.5. Мероприятие: Приобретение программно-методического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 моделирования динамических процессов в элементах систем автоматики</t>
  </si>
  <si>
    <t>1.8.7. Мероприятие: Закупка учебно-лабораторного оборудования для  подготовки инженеров для технической эксплуатации воздушных судов иностранного производства, этап 2006 года</t>
  </si>
  <si>
    <t>1.8.7. Мероприятие: Закупка учебно-лабораторного оборудования для  подготовки инженеров для технической эксплуатации воздушных судов иностранного производства, этап 2007 года</t>
  </si>
  <si>
    <t>1.10.5. Мероприятие: Создание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технологических процессов</t>
  </si>
  <si>
    <t>1.10.11. Мероприятие: Модернизация аэродинамической трубы Т-1 (покупка анемометра ITE-8060, тиристорного агрегата)</t>
  </si>
  <si>
    <t>1.10.11. Мероприятие: Модернизация аэродинамической трубы Т-1 (покупка полупроводникового лазера мощностью 40мВт, цифровой кинокамеры)</t>
  </si>
  <si>
    <t>1.10.13. Мероприятие: Создание учебно-производственной и лабораторной базы межкафедрального конструкторского бюро летательных аппаратов, этап 2006 года</t>
  </si>
  <si>
    <t>1.10.13. Мероприятие: Создание учебно-производственной и лабораторной базы межкафедрального конструкторского бюро летательных аппаратов, этап 2007 года</t>
  </si>
  <si>
    <t>Отчет за:2006 год</t>
  </si>
  <si>
    <t>Отчет за: 2006 года</t>
  </si>
  <si>
    <t>по договору № 256 от 27 июня 2006 года (Дополнительное соглашение №515 от 15 декабря 2006 года)</t>
  </si>
  <si>
    <t>по договору № 256 от 27 июня  2006 года (Дополнительное соглашение № 515 от 15 декабря 2006 года)</t>
  </si>
  <si>
    <t xml:space="preserve">Повышение квалификации педагогических кадров в области космических геоинформационных технологий </t>
  </si>
  <si>
    <t>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t>
  </si>
  <si>
    <t>Приобретение учебно-исследовательского прикладного программного обеспечения тематической обработки данных дистанционного зондирования.</t>
  </si>
  <si>
    <t>Разработка учебно-методического обеспечения подготовки специалистов в области космических геоинформационных технологий</t>
  </si>
  <si>
    <t xml:space="preserve">1.15 Задача: Формирование системы управления предлагаемого инновационного проекта </t>
  </si>
  <si>
    <t>по договору № 256 от 27 июня 2006 года (Дополнительное соглашение № 515 от 15 декабря 2006 года)</t>
  </si>
  <si>
    <t xml:space="preserve">Показатель 1.3.7. Количество стажировок </t>
  </si>
  <si>
    <t>+4</t>
  </si>
  <si>
    <t>+5</t>
  </si>
  <si>
    <t>+50</t>
  </si>
  <si>
    <t>+24</t>
  </si>
  <si>
    <t xml:space="preserve">         Задача 1.7. Разработка новой методологии и методического обеспечения материаловедческой подготовки специалистов, способных на основе использования САE/CAD/CAM/SCADA-систем разрабатывать новые материалы, включая композиционные, и технологии изготовления из них деталей разнообразного назначения, включающая создание новых учебных планов, создание учебно-научных и учебно-производственных лабораторных комплексов, написание учебников, учебных пособий, лабораторных практикумов и методических указаний на базе использования САE/CAD/CAM-технологий</t>
  </si>
  <si>
    <t>+3</t>
  </si>
  <si>
    <t>Проведение коренной модернизации помещения конструкторского бюро</t>
  </si>
  <si>
    <t>Учебное оборудование, закупаемое согласно мероприятию 1.12.1, только поступает и пока не введено в строй</t>
  </si>
  <si>
    <t>Оборудование, получаемое по задаче 1.13, будет поставлено в 2007 году</t>
  </si>
  <si>
    <t>+23</t>
  </si>
  <si>
    <t>+26</t>
  </si>
  <si>
    <t>+25</t>
  </si>
  <si>
    <t>недовыполнение будет компенсировано в 2007 году</t>
  </si>
  <si>
    <t xml:space="preserve">Отчет за  2006 год </t>
  </si>
  <si>
    <t>по договору № 256 от 27 июня 2006 года (Дополнительное соглашение № 515 от  15 декабря 2006 года)</t>
  </si>
  <si>
    <t>1.10.24. Мероприятие: 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 этап 2007 года</t>
  </si>
  <si>
    <t xml:space="preserve">1.11.1. Мероприятие: Приобретение аппаратных средств для организации в едином информационной пространстве рабочих мест в межкафедральном учебно - научном центре CAE/CAD/CAM/PDM - технологий  </t>
  </si>
  <si>
    <t>1.14.4. Мероприятие: Стажировка преподавателей для изучения методик использования экспериментального оборудования и методов вычислительной аэродинамики в учебном процессе и научных исследованиях</t>
  </si>
  <si>
    <t>2.2.8. 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t>
  </si>
  <si>
    <t>2.2.8. Мероприятие: Приобретение демонстрационного и лабораторного оборудования по нелинейной оптике.</t>
  </si>
  <si>
    <t>2.2.9. 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t>
  </si>
  <si>
    <t>2.2.11. Мероприятие: Разработка программно-методического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t>
  </si>
  <si>
    <t>2.4.1. Мероприятие: Развитие сотрудничества и международных корпоративных связей с Исследовательскими центрами, Институтами и компаниями, этап 2006 г.</t>
  </si>
  <si>
    <t>2.5.5. Мероприятие: Формирование аннотированной базы данных зарегистрированных объектов интеллектуальной собственности и результатов научно-технической деятельности и разработка методического обеспечения для обучения студентов навыкам анализа и прогнозирования тенденций развития перспективных аэрокосмических и геоинформационных технологий</t>
  </si>
  <si>
    <t>2.5.6. 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t>
  </si>
  <si>
    <t>2.5.7. Мероприятие: Модернизация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t>
  </si>
  <si>
    <t>2.5.7. Мероприятие: Приобретение телекоммуникационного оборудования для повышения производительности, гибкости и сетевой информационной безопасности корпоративной сети СГАУ (корпус №1).</t>
  </si>
  <si>
    <t>2.5.8. Мероприятие: Разработка учебно-методического и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2006 г.</t>
  </si>
  <si>
    <t>2.5.9. 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t>
  </si>
  <si>
    <t>2.5.9. Мероприятие: Разработка учебно-методического и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t>
  </si>
  <si>
    <t>3.4.15. Мероприятие: Проведение школы-семинара молодых ученых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t>
  </si>
  <si>
    <t>3.4.16. Мероприятие: Проведение школы-семинара молодых ученых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t>
  </si>
  <si>
    <t>3.6.1. Мероприятие: Разработка методических материалов для организации переподготовки персонала учреждений аэрокосмической и инфокоммуникационной отраслей и учебных заведений по инновационным дополнительным образовательным программам</t>
  </si>
  <si>
    <t>3.6.2. Мероприятие: Разработка методических материалов для организации переподготовки персонала учреждений аэрокосмической и инфокоммуникационной отраслей и учебных заведений по инновационным дополнительным образовательным программам</t>
  </si>
  <si>
    <t xml:space="preserve">1.9. Задача: Разработка и реализация инновационной методологии и учебно-методического обеспечения для коренного повышения  качества подготовки специалистов в области экономики и управления на предприятиях  аэрокосмической отрасли на основе использования PDM-моделей объектов производства,  современных методов моделирования, анализа и реструктуризации бизнес-процессов, а также современных корпоративных информационных систем класса MRP-II (управление ресурсами производства) и ERP (планирование ресурсов предприятия), обеспечивающих повышение конкурентоспособности инновационной продукции за счет существенного сокращения сроков ее вывода на рынок, повышения качества и сокращения затрат  </t>
  </si>
  <si>
    <t xml:space="preserve">1.9.1. Мероприятие: 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t>
  </si>
  <si>
    <t xml:space="preserve">1.9.2. Мероприятие: Приобретение аппаратных средств для организации рабочих мест преподавателей и разработчиков прикладного программоного обеспечения  </t>
  </si>
  <si>
    <t>1.9.3. Мероприятие: 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аэрокосмического предприятия.</t>
  </si>
  <si>
    <t xml:space="preserve">1.9.4. Мероприятие: Повышение квалификации и профессиональной переподготовки научно-педагогического персонала  </t>
  </si>
  <si>
    <t xml:space="preserve">1.10. Задача: Модернизация учебно-научной лабораторной базы, обеспечивающей реализацию целей предлагаемого инновационного проекта; разработка и практическая реализация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возможностями численного моделирования рабочих процессов в объектах аэрокосмической техники  </t>
  </si>
  <si>
    <t xml:space="preserve">1.10.1. Мероприятие: 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t>
  </si>
  <si>
    <t>1.10.1. Мероприятие: Разработка методического обеспечения комплекса лабораторных работ  по динамике и прочности двигателей с использованием  расчетных моделей высокого уровня (ANSYS) и выполнением  многовариантных экспериментальных исследований</t>
  </si>
  <si>
    <t>1.10.2. Мероприятие:Создание комплекса лазерно - оптического измерительного оборудования для проведения газодинамических экспериментов в лабораторных работах по циклу: термодинамика - газовая динамика - теплообмен, процессы горения.</t>
  </si>
  <si>
    <t>1.10.3. Мероприятие: Создание комплекса измерений на базе газоанализатора и тепловизора для лабораторных работ по определению состава продкутов сгорания и темпепратуры деталей</t>
  </si>
  <si>
    <t>1.10.4. Мероприятие: Создание универсального стенда для испытания поршневых ДВС в лаборапторных работах по рабочим процессам в двигателях</t>
  </si>
  <si>
    <t>1.10.6. Мероприятие: Разработка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деталей</t>
  </si>
  <si>
    <t>1.10.6. Мероприятие: Практическая реализация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деталей</t>
  </si>
  <si>
    <t xml:space="preserve">1.10.15. Мероприятие:  Создание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информации, система передачи видеоинформации по радиоканалу), модернизация лаборатории обеспечивающих бортовых систем космических аппаратов и ракет-носителей (бортовой комплекс управления, силовой гироскопический комплекс для ориентации КА, система электропитания, система обеспечения теплового режима, контрольно-измерительная система, система навигации и управления движениеим, электроракетные энергодвигательные модули и др.)
</t>
  </si>
  <si>
    <t xml:space="preserve">1.10.16. Мероприятие: Создание программного 3D комплекса проектирования сложных оптических систем  (программное и методическое обеспечение) </t>
  </si>
  <si>
    <t xml:space="preserve">1.10.17. Мероприятие: Создание программного 3D комплекса проектирования сложных оптических систем (повышение квалификации и профессиональной подготовки) </t>
  </si>
  <si>
    <t xml:space="preserve">1.10.18. Мероприятие: Закупка и монтаж оборудования, разработка методического обеспечения  для оснащения лаборатории промышленной экологии </t>
  </si>
  <si>
    <t>1.10.19. Мероприятие: Модернизация оборудования учебного стенда для испытания авиационного двигателя АИ-25</t>
  </si>
  <si>
    <t>1.10.20. Мероприятие: Автоматизация системы измерений учебного стенда для испытания авиационного двигателя АИ-25</t>
  </si>
  <si>
    <t xml:space="preserve">1.10.21. Мероприятие: Ввод в эксплуатацию автоматизированной системы измерений учебного стенда для испытания авиационного двигателя АИ-25 </t>
  </si>
  <si>
    <t>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t>
  </si>
  <si>
    <t>1.3/1.3.8.</t>
  </si>
  <si>
    <t>Модернизация стендов и помещений учебно-научного и производственного центра «Вибрационная прочность и надежность аэрокосмических изделий»</t>
  </si>
  <si>
    <t>1.3/1.3.9.</t>
  </si>
  <si>
    <t>Создание первой очереди универсальной автоматизированной системы сбора и обработки информации экспериментальных динамических исследований.</t>
  </si>
  <si>
    <t>1.3/1.3.10.</t>
  </si>
  <si>
    <t xml:space="preserve">1.3.2. Мероприятие: Разработка  учебно - методического обеспечения лабораторных работ по использованию лазерно - оптических средств для определения в газодинамическом эксперименте  </t>
  </si>
  <si>
    <t>1.3.3. Мероприятие: Разработка методического обеспечения лабораторных работ по применению газоанализатора и тепловизора в учебном процессе</t>
  </si>
  <si>
    <t>1.3.4. Мероприятие: Дооснащение кафедры ПЛА и УКМ средствами измерения и контроля, необходимыми для проведения сертификационных работ</t>
  </si>
  <si>
    <t>1.3.5. Мероприятие: Приобретение методического обеспечения для проведения сертификационных работ</t>
  </si>
  <si>
    <t>1.3.6. Мероприятие: Модернизация материально-технической базы для проведения сертификационных работ</t>
  </si>
  <si>
    <t>1.3.7. Мероприятие: 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t>
  </si>
  <si>
    <t>1.3.8. Мероприятие: Модернизация стендов и помещений учебно-научного и производственного центра «Вибрационная прочность и надежность аэрокосмических изделий»</t>
  </si>
  <si>
    <t>1.3.9. Мероприятие: Создание первой очереди универсальной автоматизированной системы сбора и обработки информации экспериментальных динамических исследований</t>
  </si>
  <si>
    <t>1.3.10. Мероприятие: Создание второй очереди универсальной автоматизированной системы сбора и обработки информации экспериментальных динамических исследований</t>
  </si>
  <si>
    <t>1.3.11. Мероприятие: 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t>
  </si>
  <si>
    <t>1.3.12. Мероприятие: 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t>
  </si>
  <si>
    <t xml:space="preserve">1.4. Задача: Разработка и реализация инновационной методологии и методического обеспечения для осуществления внедрения и сквозного использования в учебном процессе конечно-элементных (CAE) пакетов  ANSYS, ANSYS Dyna, Nastran, AD-AMS, DeForm, SuperForm, STAR–CD, FLUENT и существенной модернизации на этой основе содержания лабораторных и практических занятий, курсовых и проектных работ по  блоку общепрофессиональных дисциплин, позволяющих понять физику явлений  </t>
  </si>
  <si>
    <t xml:space="preserve">1.4.1. Мероприятие: Разработка методического обеспечения по освоению пакетов ANSYS, ADAMS, Solid Ege, Unigraphics, SmarTeam </t>
  </si>
  <si>
    <t xml:space="preserve">1.4.1. Мероприятие: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параметрического моделирования </t>
  </si>
  <si>
    <t xml:space="preserve">1.4.2. Мероприятие:  Создание лабораторных работ по изучению конструкций двигателей с использованием пакетов ANSYS, ADAMS, Solid Edge </t>
  </si>
  <si>
    <t xml:space="preserve">1.4.2. Мероприятие:  Создание лабораторных работ по проектированию систем авиационных двигателей с использованием пакетов ANSYS, ADAMS, Solid Edge </t>
  </si>
  <si>
    <t xml:space="preserve">1.4.3. Мероприятие: Приобретение программных средств (ANSYS/Ls-dyna, ADAMS, CFX, CATIA, STAR-CD, STAR/KINetics, Fluent, UG) для межкафедрального учебно - научного центра CAD/CAE/CAM/PDM - технологий </t>
  </si>
  <si>
    <t xml:space="preserve">1.4.3. Мероприятие: Приобретение программных средств (Компас, Flower, CATIA, Solid Edge ) для межкафедрального учебно - научного центра CAD/CAE/CAM/PDM - технологий </t>
  </si>
  <si>
    <t xml:space="preserve">1.4.4. Мероприятие: 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t>
  </si>
  <si>
    <t>1.4.5. Мероприятие: Разработка учебно - методического обеспечения для создания цикла лабораторных работ по изучению рабочего процесса в поршневых двигателях</t>
  </si>
  <si>
    <t>1.4.5. Мероприятие: Разработка учебно - методического обеспечения для создания цикла лабораторных работ по изучению характеристик поршневых двигателей</t>
  </si>
  <si>
    <t xml:space="preserve">1.4.6. Мероприятие: Модернизация лекционных курсов и методического обеспечения комплекса лабораторных работ по дисциплинам термогазодинамического цикла. </t>
  </si>
  <si>
    <t xml:space="preserve">1.4.7. Мероприятие: Модернизация лекционных курсов и методического обеспечения комплекса лабораторных работ по изучению процессов горения с использованием современных газодинамических пакетов. </t>
  </si>
  <si>
    <t xml:space="preserve">1.4.8. Мероприятие: Приобретение учебно-лабораторного оборудования для совершенствования комплексов электротехнического оборудования и средств технических измерения </t>
  </si>
  <si>
    <t xml:space="preserve">1.4.9. Мероприятие: Разработка и приобретение учебно-методического обеспечения, апробация и внедрение оборудования </t>
  </si>
  <si>
    <t xml:space="preserve">1.4.10. Мероприятие:  Модернизация аудиторного фонда компьютерных классов </t>
  </si>
  <si>
    <t>1.4.11. Мероприятие:   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t>
  </si>
  <si>
    <t>1.4.12. Мероприятие: Создание учебно-лабораторного комплекса для анализа динамики механических систем</t>
  </si>
  <si>
    <t>1.4.13. Мероприятие: Освоение и разработка методического обеспечения по использованию в учебном процессе пакетов ANSYS, ADAMS,  для осуществления сквозного использования современных информационных технологий в подготовке студентов  факультета ДЛА с последующим распространением опыта на другие факультеты</t>
  </si>
  <si>
    <t xml:space="preserve">1.4.14. Мероприятие: Приобретение комплекса лабораторных работ  по механическим передачам, с введением многовариантности исследования </t>
  </si>
  <si>
    <t xml:space="preserve">1.4.15. Мероприятие: Разработка методического обеспечения лабораторных работ  по различного рода передачам, с введением многовариантности исследования </t>
  </si>
  <si>
    <t>1.5. Задача: Разработка и реализация инновационной методологии и методического обеспечения подготовки специалистов в области аэрогидродинамики, газовой динамики, тепломассообмена и газодинамической доводки на основе владения предметной областью и фундаментальной научной подготовки в области математической физики, численных методов и современных информационных технологий</t>
  </si>
  <si>
    <t xml:space="preserve">1.5.1. Мероприятие: Закупка установки быстрого прототипирования </t>
  </si>
  <si>
    <t>1.5.3. Мероприятие: Модернизация аудиторного фонда межкафедральной лаборатории быстрого прототипирования</t>
  </si>
  <si>
    <t>1.5.4. Мероприятие: Профессиональная переподготовка по эксплуатации оборудования межкафедральной лаборатории быстрого прототипирования</t>
  </si>
  <si>
    <t xml:space="preserve">1.5.5. Мероприятие: Разработка учебно - методических комплексов по выполнению курсовых и лабораторных работ по изучению рабочего тела в элементах лопаточных машин  </t>
  </si>
  <si>
    <t>1.5.6. Мероприятие: Модернизация аудиторного фонда двух компьютерных классов</t>
  </si>
  <si>
    <t>10.08 2006</t>
  </si>
  <si>
    <t xml:space="preserve">1.14. Задача: Развитие кадрового потенциала программы: завершение в 2006-2007 г.г. обучения профессорско-преподавательского состава современным информационным технологиям, используемым в инженерном и естественно-научном образовании;  предоставление преподавателям возможности стажировки в передовых вузах страны; в крупных зарубежных университетах, с которыми СГАУ имеет прочные и долговременные связи; в аэрокосмических российских и зарубежных фирмах; активное привлечение к работе по программе молодых преподавателей, в том числе используя подготовку через аспирантуру и докторантуру  </t>
  </si>
  <si>
    <t xml:space="preserve"> 1.14.1. Мероприятие: 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t>
  </si>
  <si>
    <t xml:space="preserve"> 1.14.1. Мероприятие: Подготовка кадрового состава по САМ технлогиям, современному производственному оборудованию и программным комплексам, обеспечивающим организационгно - технологическую полготовку производства в едином информационном пространстве.  </t>
  </si>
  <si>
    <t>1.14.2. Мероприятие: 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газовой динамики в учебном процессе</t>
  </si>
  <si>
    <t xml:space="preserve">1.14.3. Мероприятие:  Стажировки преподавателей на ведущих отечественных предприятиях, в зарубежных университетах и обучение программным средствам в учебных центрах </t>
  </si>
  <si>
    <t xml:space="preserve">1.14.5. Мероприятие: 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 ЦНИИМАШ, РКК "Энергия", Центр им. Хруничева, зарубежных университетах Германии, Франции и др.; реализация инновационной программы подготовки молодых преподавателей, аспирантов и докторантов посредством их участия в рамочных программах стран ЕС, стажировок в зарубежных университетах. </t>
  </si>
  <si>
    <t>1.14.6. Мероприятие: 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интегрированных в научно-педагогическую и учебно-методическую среду СГАУ</t>
  </si>
  <si>
    <t>1.15.1. Мероприятие: Создание дирекции программы, совета программы и наблюдательного совета. Оснащение дирекции средствами офисной техники. Подготовка нормативно-распорядительной документации</t>
  </si>
  <si>
    <t>1.15.2. Мероприятие: Внешний аудит программы</t>
  </si>
  <si>
    <t>2.2. Задача: Cоздание современного лабораторного комплекса для многоуровневой подготовки специалистов в области космических инфокоммуникационных систем и технологий на основе существующего и развиваемого на базе СГАУ регионального медиацентра и сложившихся в СГАУ центров коллективного пользования (ЦКП). Создание новых ЦКП и  лабораторий, оснащенных уникальным учебно-исследовательским оборудованием. Разработка учебно-методического обеспечения, создание специальных лабораторных практикумов, адаптация лабораторных работ и методического обеспечения для их  проведения с использованием ресурсов регионального медиацентра. Внедрение на базе ресурсов медиацентра дистанционного обучения как в основных образовательных программах, так и в программах дополнительного образования</t>
  </si>
  <si>
    <t>2. Цель: Завоевание лидирующих мировых позиций в подготовке специалистов в области космических геоинформационных технологий путем широкого внедрения многоуровневой системы непрерывной подготовки: лицей, физико-математическая школа СГАУ – бакалавр, специалист, магистр –аспирантура на базе научно-образовательного центра "Спектр" и уникальных центров коллективного пользования: «Микроэлектроника», «Центр высокопроизводительной обработки информации» и вновь создаваемого центра приема и обработки космической информации</t>
  </si>
  <si>
    <t>2.1. Задача: Развитие в университете на базе НОЦ "Спектр" многоуровневой системы непрерывной подготовки: общее среднее образование (лицей, физико-математическая школа СГАУ) – двухступенчатое высшее профессиональное образование (бакалавр, специалист, магистр) – послевузовское профессиональное образование (аспирантура), - обеспечивающей подготовку специалистов с высоким уровнем компетенции на всех стадиях обучения. Открытие и расширение подготовки по новым перспективным направлениям в области инфокоммуникационных технологий (геоинформационных, компьютерной оптики, обработки изображений) с целью удовлетворения быстрорастущего спроса на высококвалифицированных специалистов в этой области со стороны предприятий аэрокосмической и других  высокотехнологичных отраслей экономики. Внедрение новых моделей обучения, в том числе проектного, для подготовки IT-специалистов для компаний, специализирующихся на рынке инфокоммуникационных систем и технологий и кадров высшей квалификации для учебных и научных организаций</t>
  </si>
  <si>
    <t>2.1.1. 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t>
  </si>
  <si>
    <t>2.1.2. 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t>
  </si>
  <si>
    <t>2.1.3. 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t>
  </si>
  <si>
    <t>2.1.4. 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t>
  </si>
  <si>
    <t>Задача 3.6. Развитие и укрепление сотрудничества университета с предприятиями и учреждениями в регионе, в России и за рубежом в области реализации инновационных программ дополнительного профессионального образования</t>
  </si>
  <si>
    <t>Показатель 3.6.1. Договоры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t>
  </si>
  <si>
    <t>Показатель 3.6.2.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семинарах (количество специалистов, повысивших квалификацию)</t>
  </si>
  <si>
    <t xml:space="preserve">            Цель 1. Разработка и реализация инновационной системы подготовки дипломированных специалистов аэрокосмического профиля на мировом уровне</t>
  </si>
  <si>
    <t xml:space="preserve">Показатель 1.1. Количество групп студентов, обучающихся по инновационной системе подготовки дипломированных специалистов аэрокосмического профиля  </t>
  </si>
  <si>
    <t>ед.</t>
  </si>
  <si>
    <t xml:space="preserve">         Задача 1.1.   Разработка и реализация новой методологии обучения и методического обеспечения  конструкторской подготовки специалистов, опирающейся на всеобъемлющее использование в образовательном процессе возможностей CAD-технологий, в том числе применение в лекционных курсах и лабораторных работах компьютерной анимации сборки и разборки узлов  аэрокосмических изделий, сквозное примене-ние во всех курсовых и дипломных работах 3D-моделирования, введение много-вариантного проектирования и оптимизации конструкции изделий, применение для совершенствования навыков проектирования баз данных 2D- и 3D-моделей  объектов аэрокосмической техники, а также их отдельных узлов и деталей</t>
  </si>
  <si>
    <t>Показатель 1.1.1. Количество групп студентов, использующих 3D-моделирование конструкций аэрокосмических двигателей в курсовом и дипломном проектировании</t>
  </si>
  <si>
    <t>Показатель 1.1.2. Количество параметрических моделей элементов и типовых деталей двигателей, разработанных для электронной базы данных</t>
  </si>
  <si>
    <t>Показатель 1.1.3. Количество электронных курсов лекций по конструкции узлов авиационных двигателей</t>
  </si>
  <si>
    <t>Показатель 1.1.4. Количество лабораторных работ по изучению конструкции двигателей с использованием 3D- моделей их элементов</t>
  </si>
  <si>
    <t>Показатель 1.1.5. Количество проектных заданий по проектированию основных узлов двигателей с использованием 3D-моделирования</t>
  </si>
  <si>
    <t>Показатель 1.1.6. Количество 2D-моделей авиационных двигателей, созданных для электронной базы данных</t>
  </si>
  <si>
    <t>Показатель 1.1.7. Количество 2D-моделей ракетных двигателей и их элементов, созданных для электронной базы данных</t>
  </si>
  <si>
    <t>Показатель 1.1.8. Количество 2D-моделей двигателей внутреннего сгорания, созданных для электронной базы данных</t>
  </si>
  <si>
    <t>Показатель 1.1.9. Количество 3D-моделей авиационных двигателей их узлов и элементов, созданных для электронной базы данных</t>
  </si>
  <si>
    <t>Показатель 1.1.10. Количесвто учебных пособий по изучению конструкции двигателей с использованием 3D-моделирования</t>
  </si>
  <si>
    <t>Показатель 1.1.11. Количество модернизированных лабораторных работ по геометрическому моделированию</t>
  </si>
  <si>
    <t>Показатель 1.1.12. Количество групп студентов, проходящих контроль по комплексной системе оценке качества знания в области ЕСКД</t>
  </si>
  <si>
    <t>Показатель 1.1.13.  Участие студентов в научно-исследовательских работах</t>
  </si>
  <si>
    <t>Показатель 1.1.14.  Количество стажировок персонала</t>
  </si>
  <si>
    <t>Показатель 1.1.15. Учебные пособия и методические указания</t>
  </si>
  <si>
    <t>Показатель 1.1.16. Базы данных редукторов авиационных двигателей</t>
  </si>
  <si>
    <t>Показатель 1.1.17. Количество 2-Д моделей авиационных редукторов в базе данных</t>
  </si>
  <si>
    <t xml:space="preserve">Показатель 1.1.18. Количество 2-Д моделей элементов авиационных редукторов в базе данных </t>
  </si>
  <si>
    <t>Показатель 1.1.19. Создание лабораторных стендовых установок</t>
  </si>
  <si>
    <t>Показатель 1.1.20. Пакеты программ</t>
  </si>
  <si>
    <t>Показатель 1.1.21.   Количество обучаемых лазерным технологиям</t>
  </si>
  <si>
    <t>Показатель 1.1.22.   Количество новых лабораторных работ</t>
  </si>
  <si>
    <t>шт.</t>
  </si>
  <si>
    <t>чел.</t>
  </si>
  <si>
    <t xml:space="preserve">         Задача 1.2. Разработка и реализация новой методологии обучения и методического обеспечения подготовки технологов на основе сквозного компьютерного проектирования технологических процессов, изготовления и контроля деталей и изделий на базе использования современного лазерного оборудования, станков с ЧПУ и CAD/CAE/CAM/CAPP систем, включающей создание принципиально новых курсов лекций, лабораторных работ и курсовых проектов, электронных учебников, разработку новых вариантов заданий и баз данных оборудования, приспособлений, инструмента, расчетов и режимов обработки с целью реализации в дипломных проектах оптимальных решений с доведением до изготовления деталей аэро-космической техники и машиностроения</t>
  </si>
  <si>
    <t>Показатель1.2.1. Количество групп студентов, прошедших обучение на основе методологии сквозного компьютерного проектирования технологических процессов, изготовления и контроля деталей и изделий на базе использования современного лазерного оборудования, станков с ЧПУ и CAD/CAE/CAM/CAPP систем</t>
  </si>
  <si>
    <t>Показатель 1.2.2. Количество комплексов технологического оборудования и современных средств технических измерений</t>
  </si>
  <si>
    <t xml:space="preserve">Показатель 1.2.3. Количество подготовленных к изданию учебных пособий или методических указаний к лабораторным работам </t>
  </si>
  <si>
    <t xml:space="preserve">Показатель 1.2.4. Количество научно-преподавательского персонала, прошедшего повышение квалификации в области станочного оборудования с ЧПУ </t>
  </si>
  <si>
    <t>Показатель 1.2.5. Количество лабораторных работ по обучению параметрическому 2D - и 3D-моделированию, автоматизированному выпуску комплектов технической документации, методам и средств формирования заготовок, методам и способам формирования поверхностного слоя</t>
  </si>
  <si>
    <t>Показатель 1.2.6. Количество методических пособий по АРМ-технолога</t>
  </si>
  <si>
    <t>Показатель 1.2.7. Количество баз данных по оборудованию, приспособлениям, инструменту, по режимам и нормам времени обработки материалов</t>
  </si>
  <si>
    <t xml:space="preserve">Показатель 1.2.8. Создание лабораторных стендовых установок </t>
  </si>
  <si>
    <t xml:space="preserve">Показатель 1.2.9. Участие студентов в научно-исследовательской работе </t>
  </si>
  <si>
    <t>Повышение квалификации профессорско-преподавательского персонала</t>
  </si>
  <si>
    <t>1.2/1.2.7.</t>
  </si>
  <si>
    <t>Приобретение методического обеспечения для учебно-научных лабораторий кафедры ПЛА и УКМ</t>
  </si>
  <si>
    <t>Модернизация материально-технической базы для учебно-научных лабораторий кафедры ПЛА и УКМ</t>
  </si>
  <si>
    <t>1.2/1.2.8.</t>
  </si>
  <si>
    <t>Разработка учебно-методического обеспечения для филиалов кафедры ПЛА и УКМ</t>
  </si>
  <si>
    <t>1.2/1.2.9.</t>
  </si>
  <si>
    <t xml:space="preserve">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t>
  </si>
  <si>
    <t>1.2/1.2.10.</t>
  </si>
  <si>
    <t>1.3/1.3.1.</t>
  </si>
  <si>
    <t xml:space="preserve">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t>
  </si>
  <si>
    <t>1.3/1.3.2.</t>
  </si>
  <si>
    <t>1.3/1.3.3.</t>
  </si>
  <si>
    <t>Разработка методического обеспечения лабораторных работ по применению газоанализатора и тепловизора в учебном процессе.</t>
  </si>
  <si>
    <t>1.3/1.3.4.</t>
  </si>
  <si>
    <t>Приобретение средств измерения и контроля</t>
  </si>
  <si>
    <t>Наименование вуза: ГОУ ВПО "Самарский государственный аэрокосмический университет имени академика С. П. Королева" (СГАУ)</t>
  </si>
  <si>
    <t>Ректор</t>
  </si>
  <si>
    <t xml:space="preserve">подпись                                  </t>
  </si>
  <si>
    <t>График выполнения</t>
  </si>
  <si>
    <t>План</t>
  </si>
  <si>
    <t>Факт</t>
  </si>
  <si>
    <t>Комментарии ответственного                                                                             (обоснование отставания)</t>
  </si>
  <si>
    <t>Комментарии ответственного                                                                             (обоснование отклонения)</t>
  </si>
  <si>
    <t>Плановое значение показателя на отчетную дату</t>
  </si>
  <si>
    <t>Достигнутое фактическое значение показателя на отчетную дату</t>
  </si>
  <si>
    <t>Отклонения</t>
  </si>
  <si>
    <t>Средства федерального бюджета (млн.руб.)</t>
  </si>
  <si>
    <t>Цели, задачи и показатели                                                         (наименования)</t>
  </si>
  <si>
    <t>Единица измерения</t>
  </si>
  <si>
    <t xml:space="preserve">Факт </t>
  </si>
  <si>
    <t xml:space="preserve">План </t>
  </si>
  <si>
    <t xml:space="preserve">Объемы финансирования (нарастающим итогом) </t>
  </si>
  <si>
    <t>Выполнение плана</t>
  </si>
  <si>
    <t xml:space="preserve">публикация извещения </t>
  </si>
  <si>
    <t>подача заявок</t>
  </si>
  <si>
    <t xml:space="preserve">подписание контракта/ или задания на разработку  </t>
  </si>
  <si>
    <t xml:space="preserve">завершение контракта/ или задания на разработку   </t>
  </si>
  <si>
    <t>Бюджет</t>
  </si>
  <si>
    <t>2.4.5. Мероприятие: Совместная с иностранными университетами подготовка бакалавров и магистров, обучение иностранных студентов</t>
  </si>
  <si>
    <t>№</t>
  </si>
  <si>
    <t>Итого</t>
  </si>
  <si>
    <t>----</t>
  </si>
  <si>
    <t xml:space="preserve">1. </t>
  </si>
  <si>
    <t>2.</t>
  </si>
  <si>
    <t>3.</t>
  </si>
  <si>
    <t>4.</t>
  </si>
  <si>
    <t>(печать)</t>
  </si>
  <si>
    <t>2.5.1. Мероприятие: Выполнение (с участием студентов, аспирантов и докторантов вуза) фундаментальных научных и инновационных проектов, подготовка научных публикаций по актуальным проблемам компьютерной оптики и обработки изображений, этап 2006 г.</t>
  </si>
  <si>
    <t>2.5.2. Мероприятие: Выполнение (с участием студентов, аспирантов и докторантов вуза) фундаментальных научных и инновационных проектов,  оказание консалтинговых услуг по вопросам информационной безопасности автоматизированных систем., этап 2007 г.</t>
  </si>
  <si>
    <t>2.5.3. Мероприятие: Коммерциализация разработок ученых и преподавателей на российском рынке, участие в совместных разработках с иностранными фирмами, этап 2006 г.</t>
  </si>
  <si>
    <t>2.5.4. Мероприятие: Коммерциализация разработок ученых и преподавателей на российском рынке, участие в совместных разработках с иностранными фирмами, этап 2007 г.</t>
  </si>
  <si>
    <t>2.5.8. 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2006 г.</t>
  </si>
  <si>
    <t>3. Цель: Создание инновационного учебно-консалтингового комплекса (центра компетенции) дополнительного профессионального образования, который на базе современного методического, информационного, организационного и технического обеспечения и результатов мониторинга рынка интеллекту-ального труда в аэрокосмической, инфокоммуникационной и других наукоемких отраслях реализует на мировом уровне программы профессиональной переподготовки специалистов и руководителей предприятий, организаций и учреждений аэрокосмического кластера, направленные на развитие их инновационного мышления и вовлечение в инновационный процесс</t>
  </si>
  <si>
    <t>3.1. Задача:  Маркетинг, создание и реализация инновационных образовательных и консалтинговых продуктов и услуг для аэрокосмического кластера, качество которых соответствует требованиям российских и международных стандартов</t>
  </si>
  <si>
    <t>3.1.1. Мероприятие: 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t>
  </si>
  <si>
    <t>3.1.2. Мероприятие: Мониторинг потребностей студентов старших курсов вузов региона в сфере инновационных дополнительных образовательных программ</t>
  </si>
  <si>
    <t>3.1.3. Мероприятие: 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Learning)</t>
  </si>
  <si>
    <t xml:space="preserve">3.1.4. Мероприятие: 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 </t>
  </si>
  <si>
    <t>3.1.5. Мероприятие: Разработка автоматизированной сетевой системы управления дистанционным обучением  на основе программного комплекса с открытым кодом «Moodle»</t>
  </si>
  <si>
    <t>3.1.6. 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t>
  </si>
  <si>
    <t>3.1.7. 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t>
  </si>
  <si>
    <t>3.2. Задача: Развитие и укрепление материальной базы университета и его подразделений, реализующих инновационные программы дополнительного профессионального образования, в том числе межвузовского медиацентра при СГАУ</t>
  </si>
  <si>
    <t>3.2.1. Мероприятие: Приобретение телекоммуникационного оборудования и программных эмуляторов для лабораторного практикума по дисциплинам инфокоммуникационного цикла</t>
  </si>
  <si>
    <t>3.2.2. Мероприятие: Приобретение оборудования для развития технологий дистанционного обучения</t>
  </si>
  <si>
    <t>3.2.3. Мероприятие: Монтаж серверного и других видов сложного оборудования для развития технологий дистанционного обучения</t>
  </si>
  <si>
    <t>3.2.4. Мероприятие: Приобретение лицензионного программного обеспечения для развития технологий дистанционного обучения</t>
  </si>
  <si>
    <t>3.2.5. Мероприятие: Приобретение оборудования для развития Научно-образовательного центра (НОЦ) СГАУ ИПУ РАН</t>
  </si>
  <si>
    <t>3.2.6. Мероприятие: Создание мобильного тренинг-класса для материально-технического оснащения системы инновационного дополнительного профессионального образования</t>
  </si>
  <si>
    <t>3.3. Задача: Развитие теоретической, методологической и методической базы образовательных технологий дополнительного образования, направленных на формирование и развитие профессиональных компетенций специалиста широкого профиля с высоким инновационным потенциалом</t>
  </si>
  <si>
    <t>3.3.1. Мероприятие: 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t>
  </si>
  <si>
    <t>3.3.2. Мероприятие: Издание монографии «Электронное обучение: проблематика, дидактика, технология», объем 15 п.л. с приложением на компакт-диске инструментальных программных средств создания электронных образовательных ресурсов тиражом 1000 экз.</t>
  </si>
  <si>
    <t>3.3.3. Мероприятие: Разработка нормативно-правового, организационного и методического обеспечений системы электронного дистанционного обучения (СЭДО) СГАУ</t>
  </si>
  <si>
    <t>3.3.4. Мероприятие: Разработка частных методик и технологий проблемного обучения для дополнительного образования применительно к радиотехническим дисциплинам</t>
  </si>
  <si>
    <t xml:space="preserve">3.3.5. Мероприятие: Обеспечение доступа к электронным библиотекам, базам данных и другим источникам образовательной информации </t>
  </si>
  <si>
    <t>3.3.6. Мероприятие: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t>
  </si>
  <si>
    <t>3.3.7. Мероприятие: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t>
  </si>
  <si>
    <t>3.4. Задача: Концентрация научного и образовательного потенциала университета и его партнеров на разработке образовательных программ и переподготовке кадров для аэрокосмического кластера на основе осуществления полного инновационного цикла – от предпроектных исследований до создания и реализации продукции</t>
  </si>
  <si>
    <r>
      <t>3.4.1. Мероприятие:</t>
    </r>
    <r>
      <rPr>
        <b/>
        <i/>
        <sz val="8"/>
        <rFont val="Arial"/>
        <family val="2"/>
      </rPr>
      <t xml:space="preserve"> </t>
    </r>
    <r>
      <rPr>
        <sz val="8"/>
        <rFont val="Arial"/>
        <family val="2"/>
      </rPr>
      <t>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t>
    </r>
  </si>
  <si>
    <r>
      <t>3.4.2. Мероприятие:</t>
    </r>
    <r>
      <rPr>
        <b/>
        <i/>
        <sz val="8"/>
        <rFont val="Arial"/>
        <family val="2"/>
      </rPr>
      <t xml:space="preserve"> </t>
    </r>
    <r>
      <rPr>
        <sz val="8"/>
        <rFont val="Arial"/>
        <family val="2"/>
      </rPr>
      <t>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t>
    </r>
  </si>
  <si>
    <t xml:space="preserve">         Задача 1.9. Разработка и реализация инновационной методологии и учебно-методического обеспечения для коренного повышения  качества подготовки специалистов в области экономики и управления на предприятиях  аэрокосмической отрасли на основе использования PDM-моделей объектов производства,  современных методов моделирования, анализа и реструктуризации бизнес-процессов, а также современных корпоративных информационных систем класса MRP-II (управление ресурсами производства) и ERP (планирование ресурсов предприятия), обеспечивающих повышение конкурентоспособности инновационной продукции за счет существенного сокращения сроков ее вывода на рынок, повышения качества и сокращения затрат  </t>
  </si>
  <si>
    <t>Показатель 1.9.1. Количество групп, обучающихся по инновационной методологии подготовки специалистов в области экономики и управления на предприятиях аэрокосмической отрасли</t>
  </si>
  <si>
    <t>Оборудование, закупаемое согласно мероприятию 1.10.24, только поступает и пока не введено в строй</t>
  </si>
  <si>
    <t>+15</t>
  </si>
  <si>
    <t>+2</t>
  </si>
  <si>
    <t>+1</t>
  </si>
  <si>
    <t>+6</t>
  </si>
  <si>
    <t>Показатель 1.9.5. Количество методических пособий для курсового и дипломного проектирования при подготовке специалистов по иннвационным учебным планам подготовки специалистов в области экономики и управления на предприятиях аэрокосмичкеской отрасли</t>
  </si>
  <si>
    <t>Показатель 1.9.6. Количество компьютерных MRP II / ERP модулей базовых бизнес - процессов основных служб аэрокосмического предприятия</t>
  </si>
  <si>
    <t>Показатель 1.9.7. Количество рабочих мест пользователей корпоративной информационной MRP II / ERP системы в едином ниформационном пространстве</t>
  </si>
  <si>
    <t xml:space="preserve">1.1.12. 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
</t>
  </si>
  <si>
    <t xml:space="preserve">1.1.13. 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
</t>
  </si>
  <si>
    <t>1.1.14. Мероприятие: Постановка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конструировании образцов ракетно-космической техники, а также их систем и комплексов</t>
  </si>
  <si>
    <t xml:space="preserve">1.1.15. Мероприятие: Создание проектно-методической базы межкафедрального конструкторского бюро летательных аппаратов </t>
  </si>
  <si>
    <t>1.1.16. Мероприятие: Подготовка и переподготовка персонала для межкафедрального бюро летательных аппаратов</t>
  </si>
  <si>
    <t>1.1.17. Мероприятие: Внедрение 2-D моделирования  авиационных редукторов (создание концепции компьютерного проектирования)</t>
  </si>
  <si>
    <t>1.1.18. Мероприятие: Внедрение 2-D моделирования редукторов авиационных двигателей (создание методического обеспечения )</t>
  </si>
  <si>
    <t>1.1.19. Мероприятие: Создание базы моделей редукторов авиационных двигателей (создание оболочки базы данных)</t>
  </si>
  <si>
    <t>1.1.20. Мероприятие: Создание базы моделей авиационных редукторов  (развитие базы данных 2-D моделей редукторов  и их элементов)</t>
  </si>
  <si>
    <t xml:space="preserve"> </t>
  </si>
  <si>
    <t>+17</t>
  </si>
  <si>
    <t>+9</t>
  </si>
  <si>
    <t>+14</t>
  </si>
  <si>
    <t>+820</t>
  </si>
  <si>
    <t>+1080</t>
  </si>
  <si>
    <t>+100</t>
  </si>
  <si>
    <t>+2050</t>
  </si>
  <si>
    <t>Показатель рассчитан на 2006-2007 годы</t>
  </si>
  <si>
    <t>+90</t>
  </si>
  <si>
    <t>+900</t>
  </si>
  <si>
    <t>+150</t>
  </si>
  <si>
    <t>Показатель 1.9.8. Количество методических пособий пользователей корпоративной информационной MRP II / ERP системы в едином информационном пространстве</t>
  </si>
  <si>
    <t>Показатель 1.9.9. Количество  единиц прикладного программного обеспечения (скриптов) для формирования корпоративной информационной MRP II / ERP системы в едином информационном пространстве</t>
  </si>
  <si>
    <t xml:space="preserve">         Задача 1.10.  Модернизация учебно-научной лабораторной базы, обеспечивающей реализа-цию целей предлагаемого инновационного проекта; разработка и практическая реализация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возможностями численного моделирования рабочих процессов в объектах аэрокосмической техники  </t>
  </si>
  <si>
    <t>Показатель 1.10.1.   Количество лабораторных работ по динамике и прочности двигателей с совместным использованием  расчетных моделей высокого уровня (ANSYS) и экспериментального исследования натурных элементов двигателей</t>
  </si>
  <si>
    <t xml:space="preserve">Показатель 1.10.2. Количество студенческих групп, обучающихся в межкафедральном учебно-производственном научном центре САМ – технологий  </t>
  </si>
  <si>
    <t xml:space="preserve">Показатель 1.10.3. Количество практикумов,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деталей  </t>
  </si>
  <si>
    <t>Показатель 1.10.4. Количество новых лабораторных работ</t>
  </si>
  <si>
    <t>Показатель 1.10.5. Количество новых курсовых  работ</t>
  </si>
  <si>
    <t>Показатель 1.10.6.  Количество студентов, проходящих производственную  практику в межкафедральном конструкторском бюро летательных аппаратов</t>
  </si>
  <si>
    <t>Показатель 1.10.7.  Количество студентов, проходящих преддипломную практику в межкафедральном конструкторском бюро летательных аппаратов</t>
  </si>
  <si>
    <t xml:space="preserve">Показатель 1.10.8.  Защита интеллектуальной собственности </t>
  </si>
  <si>
    <t>кол. заявок</t>
  </si>
  <si>
    <t>Показатель 1.10.9. Количество рабочих мест на основе программных 3-D комплексов проектирования оптических системм</t>
  </si>
  <si>
    <t>Показатель 1.10.10. Количество стажировок персонала</t>
  </si>
  <si>
    <t>Показатель 1.10.11. Количество новых лабораторных установок в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информации, система передачи видеоинформации по радиоканалу), модернизация лаборатории обеспечивающих бортовых систем космических аппаратов и ракет-носителей (бортовой комплекс управления, силовой гироскопический комплекс для ориентации КА, система электропитания, система обеспечения теплового режима, контрольно-измерительная система, система навигации и управления движениеим, электроракетные энергодвигательные модули и др.)</t>
  </si>
  <si>
    <t>Показатель 1.10.12. Освоение средств для оснащения лаборатории промышленной экологии</t>
  </si>
  <si>
    <t>млн.руб.</t>
  </si>
  <si>
    <t>Показатель 1.10.13. Ввод в строй установок современного уровня в лаборатории промышленной экологии</t>
  </si>
  <si>
    <t>Показатель 1.10.14. Лабораторный комплекс на основе обрабатывающего центра и установки быстрого прототипирования</t>
  </si>
  <si>
    <t xml:space="preserve">         Задача 1.11.  Создание единого информационного пространства СГАУ на базе  PDM-технологии, интеграция на этой основе CAE/CAD/CAM-технологий и  внедрение в учебный процесс сквозных курсовых проектов, имитирующих реальное проектирование конструкций и технологий производства аэрокосмических объектов и включающих в себя комплексность решения задач, когда в системе единого ин-формационного обеспечения совместно выполняются несколько проектов по раз-личным дисциплинам с учетом взаимного влияния друг на друга геометрических параметров, прочности и газодинамических характеристик, конструкции и техно-логии производства, что позволяет выполнять проекты по разным специальностям и проектировать летательный аппарат вместе с двигательной установкой и  системой его эксплуатации  </t>
  </si>
  <si>
    <t xml:space="preserve">Покозатель 1.11.1. Количество групп, обучающихся в едином информационном пространстве СГАУ на базе  PDM-технологии.  </t>
  </si>
  <si>
    <t>кол.</t>
  </si>
  <si>
    <t>Показатель 1.11.2. Количество учебно - методических указаний для пользователей единого информационного пространства</t>
  </si>
  <si>
    <t>Показатель 1.11.3. Количество единиц прикладного программного обеспечения (скриптов) для выполнения сквозного компьютерного курсового проектирования в едином информационном пространстве</t>
  </si>
  <si>
    <t>Показатель 1.11.4. Количество электронных методических пособий для формирования данных об элементах двигателя и их использования в интегрированной среде</t>
  </si>
  <si>
    <t>Показатель 1.11.5.  Количество групп студентов, обучающихся в рамках сквозного компьютерного курсового проектирования (СККП) в едином информационном пространстве (ЕИП) по инженерной графике</t>
  </si>
  <si>
    <t xml:space="preserve">         Задача 1.12. Разработка на основе использования в учебном процессе PLM-решений новой методологии и методического обеспечения подготовки инженеров, способных обеспечить внедрение в систему эксплуатации аэрокосмической техники CALS-технологии и существенно снизить затраты на техническое обслуживание и ремонт  </t>
  </si>
  <si>
    <t xml:space="preserve">  Показатель 1.13.1. Количество групп, проходящих обучение на испытательных стендах учебно-научного и производственного центра «Вибрационная прочность и надежность аэрокосмических изделий»</t>
  </si>
  <si>
    <t xml:space="preserve">  Показатель 1.13.2. Учебно-исследовательский комплекс на базе цифровых микроконтроллерных систем</t>
  </si>
  <si>
    <t xml:space="preserve">  Показатель 1.13.3. Создание лабораторных стендовых установок</t>
  </si>
  <si>
    <t xml:space="preserve">  Показатель 1.13.4. Подготовка к изданию методических указаний</t>
  </si>
  <si>
    <t xml:space="preserve">  Показатель 1.13.5.  Количество стажировок персонала</t>
  </si>
  <si>
    <t xml:space="preserve">Показатель 1.13.6. Разработка электронных курсов лекций по комплексу системных дисциплин для специальности 230301 (теория сложных систем, исследование операций, системный анализ, теория управления сложными системами, технология системного моделирования), специальностям 160801 и 160802 (автоматизированное проектирование и конструирование ракетно-космических систем и комплексов) </t>
  </si>
  <si>
    <t>____________________________ (Сойфер В.А.)</t>
  </si>
  <si>
    <t>0                                 в 2006 году</t>
  </si>
  <si>
    <t>Специализированная установка для сварки на базе твердотельного лазера</t>
  </si>
  <si>
    <t>Разработка программного и методического обеспечения в сфере лазерных систем и технологий</t>
  </si>
  <si>
    <t>Стажировки профессорско-преподавательского состава, научного и учебно-вспомогательного персонала по обслуживанию лазерного технологического оборудованию и в области прогрессивных лазерных технологий</t>
  </si>
  <si>
    <t>1.1/1.1.7</t>
  </si>
  <si>
    <t>Модернизация материально-технической базы</t>
  </si>
  <si>
    <t>1.1/1.1.8</t>
  </si>
  <si>
    <t>Проведение международного семинара EWADE 2007</t>
  </si>
  <si>
    <t>1.1/1.1.9</t>
  </si>
  <si>
    <t>Закупка компонентов композиционных материалов, оборудования для производства и механических и климатических испытаний  деталей и агрегатов из КМ</t>
  </si>
  <si>
    <t>1.1/1.1.10</t>
  </si>
  <si>
    <t xml:space="preserve">Ремонт и модернизация помещений под лабораторию легких конструкций общей площадью 400 кв.м. Ремонт аудиторий 260 кв.м. </t>
  </si>
  <si>
    <t>1.1/1.1.11</t>
  </si>
  <si>
    <t>1.1/1.1.12</t>
  </si>
  <si>
    <t>Изучение передовых технологий проектирования, производства и испытаний агрегатов самолета из композиционных материалов - повышение квалификации преподавателей и специалистов</t>
  </si>
  <si>
    <t>1.1/1.1.13</t>
  </si>
  <si>
    <t>1.1/1.1.14</t>
  </si>
  <si>
    <t>Приобретение и установка  лицензионного продукта SolidWorks-2006 для постановки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конструировании образцов ракетно-космической техники, а также их систем и комплексов</t>
  </si>
  <si>
    <t>1.1/1.1.15</t>
  </si>
  <si>
    <t xml:space="preserve">Приобретение лицензионного программного обеспечения </t>
  </si>
  <si>
    <t>1.1/1.1.16</t>
  </si>
  <si>
    <t>Повышение квалификации и профессиональной подготовки персонала межкафедрального конструкторского бюро летательных аппаратов</t>
  </si>
  <si>
    <t>1.1/1.1.17</t>
  </si>
  <si>
    <t>Разработка концепции компьютерномго проектирования авиационных редукторов</t>
  </si>
  <si>
    <t>1.1/1.1.18</t>
  </si>
  <si>
    <t>Разработка учебных пособий и методических указаний.</t>
  </si>
  <si>
    <t>1.1/1.1.19</t>
  </si>
  <si>
    <t>Создание оболочки баз данных  для 2-D моделей  авиационных редукторов</t>
  </si>
  <si>
    <t>1.1/1.1.20</t>
  </si>
  <si>
    <t xml:space="preserve">Создание и развитие базы данных 2-D моделей  авиационных редукторов </t>
  </si>
  <si>
    <t>1.2/1.2.1.</t>
  </si>
  <si>
    <t>Разработка и приобретение учебно-методического обеспечения для созданных комплексов технологического оборудования и средств технических измерений, их апробация и внедрение.</t>
  </si>
  <si>
    <t>1.2/1.2.2.</t>
  </si>
  <si>
    <t>Ремонт аудиторного фонда  для созданных учебных комплексов технологического оборудования и средств технических измерений.</t>
  </si>
  <si>
    <t>1.2/1.2.3.</t>
  </si>
  <si>
    <t>Повышение квалификации и профессиональная подготовка научно-педагогического и другого персонала в области станочного оборудования с ЧПУ.</t>
  </si>
  <si>
    <t>1.2/1.2.4.</t>
  </si>
  <si>
    <t xml:space="preserve">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методам и средствам формообразования заготовок путем взаимозаменяемости, методам и способам формирования поверхностного слоя и контролю изготовления деталей. </t>
  </si>
  <si>
    <t>1.2/1.2.5.</t>
  </si>
  <si>
    <t>1.2/1.2.6.</t>
  </si>
  <si>
    <t xml:space="preserve">Приобретение станка с ЧПУ </t>
  </si>
  <si>
    <t xml:space="preserve">Приобретение специальной литературы учебного назначения </t>
  </si>
  <si>
    <t xml:space="preserve">Закупка 12 лицензий программного обеспечения САПР ТП агрегатно-сборочного производства             </t>
  </si>
  <si>
    <t>Разработка образовательной программы дополнительного профессионального образования по информационным системам в экономике.</t>
  </si>
  <si>
    <t>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t>
  </si>
  <si>
    <t>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t>
  </si>
  <si>
    <t>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t>
  </si>
  <si>
    <t>1.3/1.3.5.</t>
  </si>
  <si>
    <t>Приобретение методического обеспечения для проведения сертификационных работ</t>
  </si>
  <si>
    <t>1.3/1.3.6.</t>
  </si>
  <si>
    <t>Модернизация материально-технической базы для проведения сертификационных работ</t>
  </si>
  <si>
    <t>1.3/1.3.7.</t>
  </si>
  <si>
    <t>Создание второй очереди универсальной автоматизированной системы сбора и обработки информации экспериментальных динамических исследований.</t>
  </si>
  <si>
    <t>1.3/1.3.11.</t>
  </si>
  <si>
    <t>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 (работы)</t>
  </si>
  <si>
    <t>1.3/1.3.12.</t>
  </si>
  <si>
    <t>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 (работы)</t>
  </si>
  <si>
    <t>1.4/1.4.1.</t>
  </si>
  <si>
    <t xml:space="preserve">Разработка методического обеспечения по освоению пакетов ANSYS, ADAMS, Solid Ege, Unigraphics, SmarTeam;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параметрического моделирования. </t>
  </si>
  <si>
    <t>1.4/1.4.2.</t>
  </si>
  <si>
    <t xml:space="preserve">Создание лабораторных работ по изучению конструкций двигателей и проектированию систем АД с использованием пакетов ANSYS, ADAMS, Solid Edge. </t>
  </si>
  <si>
    <t>1.4/1.4.3.</t>
  </si>
  <si>
    <t xml:space="preserve">Приобретение программных средств (ANSYS/Ls-dyna, Компас, ADAMS, CFX, Flower, CATIA, STAR-CD, STAR/KINetics, Fluent, UG, Solid Edge ) для межкафедрального учебно - научного центра CAD/CAE/CAM/PDM - технологий. </t>
  </si>
  <si>
    <t>1.4 / 1.4.3.</t>
  </si>
  <si>
    <t>1.4 / 1.4.4.</t>
  </si>
  <si>
    <t xml:space="preserve">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t>
  </si>
  <si>
    <t>1.4. / 1.4.5.</t>
  </si>
  <si>
    <t>Разработка учебно - методического обеспечения для создания цикла лабораторных работ по изучению рабочего процесса в поршневых двигателях</t>
  </si>
  <si>
    <t>1.4 / 1.4.5.</t>
  </si>
  <si>
    <t>1.4 / 1.4.6.</t>
  </si>
  <si>
    <t xml:space="preserve">Модернизация лекционных курсов и методического обеспечения комплекса лабораторных работ по дисциплинам термогазодинамического цикла и процессов горения с использованием современных газодинамических пакетов. </t>
  </si>
  <si>
    <t>1.4 / 1.4.7.</t>
  </si>
  <si>
    <t>1.4 / 1.4.8.</t>
  </si>
  <si>
    <t xml:space="preserve">Приобретение учебно-лабораторного оборудования для совершенствования комплексов электротехнического оборудования и средств технических измерений, их апробация и внедрение. </t>
  </si>
  <si>
    <t>1.4 / 1.4.9.</t>
  </si>
  <si>
    <t>Разработка и приобретение учебно-методического обеспечения, апробация и внедрение оборудования</t>
  </si>
  <si>
    <t>1.4. / 1.4.10.</t>
  </si>
  <si>
    <t xml:space="preserve">Модернизация аудиторного фонда компьютерных классов </t>
  </si>
  <si>
    <t>1.4 / 1.4.11.</t>
  </si>
  <si>
    <t>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t>
  </si>
  <si>
    <t>1.4/1.4.12</t>
  </si>
  <si>
    <t>Приобретение учебно-лабораторного комплекса для анализа динамики механических систем</t>
  </si>
  <si>
    <t>1.4/1.4.13</t>
  </si>
  <si>
    <t>Разработка  методических указаний по использованию пакета ANSYS при проектировании редукторов</t>
  </si>
  <si>
    <t>1.4/1.4.14</t>
  </si>
  <si>
    <t>Закупка лабораторных работ по механическим передачам</t>
  </si>
  <si>
    <t>1.4/1.4.15</t>
  </si>
  <si>
    <t>Разработка методических указаний для лабораторных работ по механическим передачам</t>
  </si>
  <si>
    <t>1.5 / 1.5.1.</t>
  </si>
  <si>
    <t xml:space="preserve"> Закупка  установки быстрого прототипирования. </t>
  </si>
  <si>
    <t>1.5./1.5.2.</t>
  </si>
  <si>
    <t>1.5 / 1.5.3.</t>
  </si>
  <si>
    <t>Модернизация аудиторного фонда межкафедральной лаборатории быстрого прототипирования</t>
  </si>
  <si>
    <t>1.5 / 1.5.4.</t>
  </si>
  <si>
    <t>Показатель 2.3.2. Число специалистов, прошедших повышение квалификации или переподготовку в области космических геоинформационных технологий</t>
  </si>
  <si>
    <t>Показатель 2.3.3. Учебно-методический комплекс для обеспечения подготовки специалистов в области космических геоинформационных технологий</t>
  </si>
  <si>
    <t>Задача 2.4. Расширение международных связей университета, развитие системы взаимного обмена студентами в рамках программ международного научно-технического сотрудничества. Формирование механизмов приоритетной поддержки участия студентов и аспирантов в научных и научно-методических международных мероприятиях . Создание условий для существенного увеличения участия студентов в фундаментальных научных исследованиях и прикладных опытно-конструкторских разработках в области распределенных вычислительных систем, инфокоммуникационных технологий, компьютерной оптики и обработки изображений. Регулярное проведение на базе СГАУ международных школ по актуальным вопросам космической информатики с участием иностранных студентов</t>
  </si>
  <si>
    <t>Показатель 2.4.1. Развитие сотрудничества и международных корпоративных связей с компаниями и исследовательскими центрами</t>
  </si>
  <si>
    <t>число связей</t>
  </si>
  <si>
    <t xml:space="preserve">Показатель 2.4.2. Установление новых связей с зарубежными универстетами </t>
  </si>
  <si>
    <t>Показатель 2.4.3. Языковая подготовка студентов и аспирантов в группах дополнительной интенсивной подготовки по английскому языку</t>
  </si>
  <si>
    <t xml:space="preserve">Показатель 2.4.4. Объем финансирования на участие в зарубежных конференциях и стажировках </t>
  </si>
  <si>
    <t>тыс.руб</t>
  </si>
  <si>
    <t>Показатель 2.4.4. Участие студентов и аспирантов в международных конференциях</t>
  </si>
  <si>
    <t>Задача 2.5. Развитие инфраструктуры инновационной деятельности, организация взаимодействия НОЦ с региональным центром инноваций, технопарком и малыми предприятиями научно-технической сферы с целью поддержки инновационных проектов и продвижения продуктов на рынок. Создание и поддержка новых инновационных предприятий, организация системы оказания консалтинговых услуг по вопросам защиты информации и компьютерной безопасности. Развитие соответствующей международным стандартам системы управления качеством образования и научными исследованиями, отработка новых моделей обучения на базе научно-образовательного центра и современной инфокоммуникационной инфраструктуры в университете и регионе</t>
  </si>
  <si>
    <t>Показатель 2.5.1. Выполнение инновационных проектов с участием студентов</t>
  </si>
  <si>
    <t xml:space="preserve">Показатель 2.5.2. Число научных публикаций </t>
  </si>
  <si>
    <t>Показатель 2.5.3. Рабочие места во вновь создаваемых классах удаленного доступа медиацентра</t>
  </si>
  <si>
    <t xml:space="preserve">            Цель 3. Создание инновационного учебно-консалтингового комплекса (центра компетенции) дополнительного профессионального образования, который на базе современного методического, информационного, организационного и технического обеспечения и результатов мониторинга рынка интеллектуального труда в аэрокосмической, инфокоммуникационной и других наукоемких отраслях реализует на мировом уровне программы профессиональной переподготовки специалистов и руководителей предприятий, организаций и учреждений аэрокосмического кластера, направленные на развитие их инновационного мышления и вовлечение в инновационный процесс</t>
  </si>
  <si>
    <t>Показатель 3.1. Структурные подразделения СГАУ (кафедры, центры, отделы и др.), реализующие в составе учебно-консалтингового комплекса университета инновационные программы дополнительного профессионального образования</t>
  </si>
  <si>
    <t>Показатель 3.2. Количество обучающихся ежегодно по инновационным образовательным программам и с использованием инновационных образовательных технологий (электронных дистанционных курсов и т.п.)</t>
  </si>
  <si>
    <t>Задача 3.1. Маркетинг, создание и реализация инновационных образовательных и консалтинговых продуктов и услуг для аэрокосмического кластера, качество которых соответствует требованиям российских и международных стандартов</t>
  </si>
  <si>
    <t>Показатель 3.1.1. Количество предприятий в базе данных потенциальных потребителей инновационных дополнительных образовательных программ</t>
  </si>
  <si>
    <t>Показатель 3.1.2. Внедрение разработанных и развитых в ходе проекта инструментальных программных средств создания электронных образовательных ресурсов в других учебных заведениях региона</t>
  </si>
  <si>
    <t>Кол-во учебных заведений</t>
  </si>
  <si>
    <t>Показатель 3.1.3. Количество учащихся, обучающихся ежегодно с помощью сетевых систем управления дистанционным обучением</t>
  </si>
  <si>
    <t>Задача 3.2. Развитие и укрепление материальной базы университета и его подразделений, реализующих инновационные программы дополнительного профессионального образования, в том числе межвузовского медиацентра при СГАУ</t>
  </si>
  <si>
    <t>Показатель 3.2.1. Оснащенность подразделений университета, реализующих инновационные программы дополнительного профессионального образования, в том числе межвузовского медиацентра при СГАУ, современной компьютерной и телекоммуникационной техникой</t>
  </si>
  <si>
    <t>Кол-во единиц оборудования</t>
  </si>
  <si>
    <t>Показатель 3.2.2. Оснащенность подразделений университета, реализующих инновационные программы дополнительного профессионального образования, в том числе межвузовского медиацентра при СГАУ, современным лицензионным программным обеспечением</t>
  </si>
  <si>
    <t>Кол-во лицензий</t>
  </si>
  <si>
    <t xml:space="preserve"> Задача 3.3. Развитие теоретической, методологической и методической базы образовательных технологий дополнительного образования, направленных на формирование и развитие профессиональных компетенций специалиста широкого профиля с высоким инновационным потенциалом</t>
  </si>
  <si>
    <t>Показатель 3.3.1. Монографии по теории и методике современных технологий профессионального образования</t>
  </si>
  <si>
    <t>Показатель 3.3.2. Статьи в рецензируемых журналах по теории и методике современных технологий профессионального образования</t>
  </si>
  <si>
    <t>Показатель 3.3.3. Выступления на конференциях по теории и методике современных технологий профессионального образования</t>
  </si>
  <si>
    <t>Показатель 3.3.4. Доступ к электронным библиотекам, базам данных и другим мировым источникам электронной образовательной информации (количество источников, ежегодно)</t>
  </si>
  <si>
    <t>Показатель 3.3.5. Цифровые копии учебно-методического обеспечения системы дополнительного профессионального образования в электронной библиотеке СГАУ</t>
  </si>
  <si>
    <t>Кол-во страниц</t>
  </si>
  <si>
    <t>3.4.8. Мероприятие: 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t>
  </si>
  <si>
    <t xml:space="preserve">1.14.7. Мероприятие: 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обучения  CAD/CAE пакетам,  методология использования информационных технологий при преподавании курсов «Детали машин» и «ТММ»
</t>
  </si>
  <si>
    <t>Отчет за  2006 год</t>
  </si>
  <si>
    <t>+19</t>
  </si>
  <si>
    <t>Задача 3.4. Концентрация научного и образовательного потенциала университета и его партнеров на разработке образовательных программ и переподготовке кадров для аэрокосмического кластера на основе осуществления полного инновационного цикла - от предпроектных исследований до создания и реализации продукции</t>
  </si>
  <si>
    <t>Показатель 3.4.1. Лицензированные образовательные программы системы дополнительного профессионального образования</t>
  </si>
  <si>
    <t>Показатель 3.4.2. Инновационные образовательные программы системы дополнительного профессионального образования</t>
  </si>
  <si>
    <t>Показатель 3.4.3. Учебно-методическое обеспечение инновационных образовательных программ системы дополнительного профессионального образования (количество единиц учебно-методического обеспечения)</t>
  </si>
  <si>
    <t xml:space="preserve">Показатель 3.4.4. Электронные дистанционные курсы </t>
  </si>
  <si>
    <t>Кол-во курсов</t>
  </si>
  <si>
    <t>Показатель 3.4.5. Подготовленные специалисты для работы в системе электронного дистанционного обучения (разработчики электронных образовательных ресурсов, преподаватели-тьюторы и др.)</t>
  </si>
  <si>
    <t>Показатель 3.4.6. Учащиеся, обучающиеся с использованием электронных дистанционных курсов (ежегодно)</t>
  </si>
  <si>
    <t>1.10.22. Мероприятие: Создание комплекса учебно-методического обеспечения лабораторных работ по определению параметров авиационных ГТД.</t>
  </si>
  <si>
    <t>1.10.24. Мероприятие: 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 этап 2006 года</t>
  </si>
  <si>
    <t xml:space="preserve">Приобретение аппаратных средств для организации
рабочих мест преподавателей и разработчиков прикладного
программного обеспечения.  </t>
  </si>
  <si>
    <t>1.9 / 1.9.3.</t>
  </si>
  <si>
    <t>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аэрокосмического предприятия</t>
  </si>
  <si>
    <t>1.9 / 1.9.4.</t>
  </si>
  <si>
    <t xml:space="preserve">Повышение квалификации и профессиональной переподготовки научно-педагогического персонала  </t>
  </si>
  <si>
    <t>1.10 / 1.10.1.</t>
  </si>
  <si>
    <t xml:space="preserve">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экспериментальных исследований. </t>
  </si>
  <si>
    <t>1.10 / 1.10.2.</t>
  </si>
  <si>
    <t>Закупка и монтаж комплекса лазерно - оптического измерительного оборудования для проведения газодинамических экспериментов в лабораторных работах по циклу: термодинамика - газовая динамика - теплообмен, процессы горения.</t>
  </si>
  <si>
    <t>1.10 / 1.10.3.</t>
  </si>
  <si>
    <t>Закупка и монтаж комплекса измерений на базе газоанализатора и тепловизора для лабораторных работ по определению состава продкутов сгорания и темпепратуры деталей.</t>
  </si>
  <si>
    <t>1.10 / 1.10.4.</t>
  </si>
  <si>
    <t>Приобретение универсального стенда для испытания поршневых ДВС в лаборапторных работах по рабочим процессам в двигателях.</t>
  </si>
  <si>
    <t>1.10 / 1.10.5.</t>
  </si>
  <si>
    <t>1.10 / 1.10.6.</t>
  </si>
  <si>
    <t>1.10/1.10.6.</t>
  </si>
  <si>
    <t>1.10/1.10.7.</t>
  </si>
  <si>
    <t>1.10/1.10.8.</t>
  </si>
  <si>
    <t>1.10/1.10.9.</t>
  </si>
  <si>
    <t>1.10/1.10.10.</t>
  </si>
  <si>
    <t>1.10/1.10.11.</t>
  </si>
  <si>
    <t>1.10/1.10.12.</t>
  </si>
  <si>
    <t>1.10/1.10.13.</t>
  </si>
  <si>
    <t>1.10/1.10.14.</t>
  </si>
  <si>
    <t>1.10/1.10.15.</t>
  </si>
  <si>
    <t>1.10/1.10.16.</t>
  </si>
  <si>
    <t>1.10/1.10.17.</t>
  </si>
  <si>
    <t>1.10/1.10.18.</t>
  </si>
  <si>
    <t>1.10/1.10.19.</t>
  </si>
  <si>
    <t>1.10/1.10.20.</t>
  </si>
  <si>
    <t>1.10/1.10.21.</t>
  </si>
  <si>
    <t>1.10/1.10.22.</t>
  </si>
  <si>
    <t>1.10/1.10.23.</t>
  </si>
  <si>
    <t>1.10/1.10.24.</t>
  </si>
  <si>
    <t>1.10/1.10.25.</t>
  </si>
  <si>
    <t>1.11 / 1.11.1.</t>
  </si>
  <si>
    <t>1.11 / 1.11.2.</t>
  </si>
  <si>
    <t>1.11 / 1.11.3.</t>
  </si>
  <si>
    <t>1.11 / 1.11.4.</t>
  </si>
  <si>
    <t>1.11 / 1.11.5.</t>
  </si>
  <si>
    <t>1.11 / 1.11.6.</t>
  </si>
  <si>
    <t>1.12/1.12.1.</t>
  </si>
  <si>
    <t>1.12/1.12.2.</t>
  </si>
  <si>
    <t>1.12/1.12.3.</t>
  </si>
  <si>
    <t>1.12/1.12.4.</t>
  </si>
  <si>
    <t>1.13/1.13.1.</t>
  </si>
  <si>
    <t>1.13 / 1.13.2.</t>
  </si>
  <si>
    <t>1.14 / 1.14.1.</t>
  </si>
  <si>
    <t>1.14 / 1.14.2.</t>
  </si>
  <si>
    <t>1.14 / 1.14.3.</t>
  </si>
  <si>
    <t>1.14./1.14.4.</t>
  </si>
  <si>
    <t>1.14./1.14.5.</t>
  </si>
  <si>
    <t>1.14./1.14.6.</t>
  </si>
  <si>
    <t>1.14./1.14.7.</t>
  </si>
  <si>
    <t>2.1/2.1.1.</t>
  </si>
  <si>
    <t>2.1/2.1.2.</t>
  </si>
  <si>
    <t>2.1/2.1.3.</t>
  </si>
  <si>
    <t>2.1/2.1.4.</t>
  </si>
  <si>
    <t>2.1/2.1.5.</t>
  </si>
  <si>
    <t>2.1/2.1.6.</t>
  </si>
  <si>
    <t>2.1/2.1.7.</t>
  </si>
  <si>
    <t>2.1/2.1.8.</t>
  </si>
  <si>
    <t>2.1/2.1.9.</t>
  </si>
  <si>
    <t>2.1/2.1.10.</t>
  </si>
  <si>
    <t>2.1/2.1.11.</t>
  </si>
  <si>
    <t>2.1/2.1.12.</t>
  </si>
  <si>
    <t>2.1/2.1.13.</t>
  </si>
  <si>
    <t>2.1/2.1.14.</t>
  </si>
  <si>
    <t>2.1/2.1.15.</t>
  </si>
  <si>
    <t xml:space="preserve">2.2/2.2.1. </t>
  </si>
  <si>
    <t xml:space="preserve">2.2/2.2.2. </t>
  </si>
  <si>
    <t>2.2/2.2.3.</t>
  </si>
  <si>
    <t>2.2/2.2.4.</t>
  </si>
  <si>
    <t>2.2/2.2.5.</t>
  </si>
  <si>
    <t>2.2/2.2.6.</t>
  </si>
  <si>
    <t>2.2/2.2.7.</t>
  </si>
  <si>
    <t>2.2/2.2.8.</t>
  </si>
  <si>
    <t>2.2/2.2.9.</t>
  </si>
  <si>
    <t>2.2/2.2.10.</t>
  </si>
  <si>
    <t>2.2/2.2.11.</t>
  </si>
  <si>
    <t>2.2/2.2.12.</t>
  </si>
  <si>
    <t>2.2/2.2.13.</t>
  </si>
  <si>
    <t>2.2/2.2.14.</t>
  </si>
  <si>
    <t>2.2/2.2.15.</t>
  </si>
  <si>
    <t>2.3/2.3.1.</t>
  </si>
  <si>
    <t>2.3/2.3.2.</t>
  </si>
  <si>
    <t>2.3/2.3.3.</t>
  </si>
  <si>
    <t>2.3/2.3.4.</t>
  </si>
  <si>
    <t>2.4/2.4.1.</t>
  </si>
  <si>
    <t>2.4/2.4.2.</t>
  </si>
  <si>
    <t>2.4/2.4.3.</t>
  </si>
  <si>
    <t>2.4/2.4.4.</t>
  </si>
  <si>
    <t>2.4/2.4.5.</t>
  </si>
  <si>
    <t>2.4/2.4.6.</t>
  </si>
  <si>
    <t>2.5/2.5.1.</t>
  </si>
  <si>
    <t>2.5/2.5.2.</t>
  </si>
  <si>
    <t>2.5/2.5.3.</t>
  </si>
  <si>
    <t>2.5/2.5.4.</t>
  </si>
  <si>
    <t>2.5/2.5.5.</t>
  </si>
  <si>
    <t>2.5/2.5.6.</t>
  </si>
  <si>
    <t>2.5/2.5.7.</t>
  </si>
  <si>
    <t>2.5/2.5.8.</t>
  </si>
  <si>
    <t>2.5/2.5.9.</t>
  </si>
  <si>
    <t>3.1/3.1.1.</t>
  </si>
  <si>
    <t>3.1/3.1.2.</t>
  </si>
  <si>
    <t>3.1/3.1.3.</t>
  </si>
  <si>
    <t>3.1/3.1.4.</t>
  </si>
  <si>
    <t>3.1/3.1.5.</t>
  </si>
  <si>
    <t>3.1/3.1.6.</t>
  </si>
  <si>
    <t>3.1/3.1.7.</t>
  </si>
  <si>
    <t>3.2/3.2.1.</t>
  </si>
  <si>
    <t>3.2/3.2.2.</t>
  </si>
  <si>
    <t>3.2/3.2.3.</t>
  </si>
  <si>
    <t>3.2/3.2.4.</t>
  </si>
  <si>
    <t>3.2/3.2.5.</t>
  </si>
  <si>
    <t>3.2/3.2.6.</t>
  </si>
  <si>
    <t>3.3/3.3.1.</t>
  </si>
  <si>
    <t>3.3/3.3.2.</t>
  </si>
  <si>
    <t>3.3/3.3.3.</t>
  </si>
  <si>
    <t xml:space="preserve">Разработка методического обеспечения и комплекса лабораторных работ с элементами научных исследований с возможностью моделирования технологических процессов и изготовления деталей </t>
  </si>
  <si>
    <t>Практическая отработка комплекса лабораторных работ с возможностью моделирования технологических процессов и изготовления деталей</t>
  </si>
  <si>
    <t>Покупка датчиков давления, источников опорного напряжения, контроллеров, преобразователей и платы сбора информации</t>
  </si>
  <si>
    <t>Закупка оборудования PIV фирмы Dantec (Дания)</t>
  </si>
  <si>
    <t>Закупка системы визуализации пристенных линий тока</t>
  </si>
  <si>
    <t>Закупка вычислительного комплекса Star CD (бессрочная коммерческая версия)</t>
  </si>
  <si>
    <t>Модернизация и ремонт четырех лабораторий общей площадью 400 кв. м.</t>
  </si>
  <si>
    <t>Ремонт учебно-производственной базы межкафедрального конструкторского бюро летательных аппаратов</t>
  </si>
  <si>
    <t>Комплектация, изготовление, поставка и ввод в действие оборудования для создания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информации, система передачи видеоинформации по радиоканалу), и лаборатории лаборатории обеспечивающих бортовых систем космических аппаратов и ракет-носителей (бортовой комплекс управления, силовой гироскопический комплекс для ориентации КА, система электропитания, система обеспечения теплового режима, контрольно-измерительная система, система навигации и управления движениеим, электроракетные энергодвигательные модули и др.)</t>
  </si>
  <si>
    <t>Закупка программного 3D комплекса проектирования  оптических систем типа ZEMAX ЕЕ для распределенного группового проектирования сложных оптических систем (50 лицензий)</t>
  </si>
  <si>
    <t>Стажировка и международная сертификация профессорско-преподавательского состава по программному оптическому комплексу типа ZEMAX ЕЕ</t>
  </si>
  <si>
    <t>Закупка и монтаж оборудования для оснащения лаборатории промышленной экологии.</t>
  </si>
  <si>
    <t>Разработка методического обеспечения для оснащения лаборатории промышленной экологии.</t>
  </si>
  <si>
    <t>Закупка и монтаж оборудования учебного стенда для испытания авиационного двигателя АИ-25</t>
  </si>
  <si>
    <t>Закупка системы измерений учебного стенда для испытания авиационного двигателя АИ-25</t>
  </si>
  <si>
    <t>Модернизация материально-технической базы для автоматизированной системы измерений учебного стенда для испытания авиационного двигателя АИ-25</t>
  </si>
  <si>
    <t>Создание комплекса учебно-методического обеспечения лабораторных работ по определению параметров потока вдоль проточной части двигателя АИ-25</t>
  </si>
  <si>
    <t>Создание комплекса учебно-методического обеспечения лабораторных работ по определению характеристик двигателя АИ-25</t>
  </si>
  <si>
    <t>Показатель 1.4.1. Количество учебных пособий и методических указаний по освоению CAD/CAE-моделирования элементов конструкции двигателей</t>
  </si>
  <si>
    <t>Показатель 1.4.2. Количество лабораторных работ по изучению конструкций двигателей и проектированию систем АД с совместным использованием пакетов ANSYS, ADAMS, Solid Edge.</t>
  </si>
  <si>
    <t xml:space="preserve">Показатель 1.4.3. Количество лабораторных работ по  прикладным задачам течения газовых потоков с горением в камерах сгорания аэрокосмических двигателей </t>
  </si>
  <si>
    <t xml:space="preserve">Показатель 1.4.4. Количество методических указаний к лабораторным работам по  прикладным задачам течения газовых потоков с горением в камерах сгорания аэрокосмических двигателей </t>
  </si>
  <si>
    <t>Показатель 1.4.5. Количество лабораторных работ по изучению рабочего процесса в поршневых двигателях</t>
  </si>
  <si>
    <t>Показатель 1.4.6.   Количество учебных пособий по  дисциплинам термогазодинамического цикла и процессам горения с использованием современных газодинамических пакетов</t>
  </si>
  <si>
    <t>Показатель 1.4.7. Количество  методических указаний по  лабораторным работам термогазодинамического цикла и процессам горения с использованием современных газодинамических пакетов</t>
  </si>
  <si>
    <t>1.10.7. Мероприятие: Модернизация существующего электронного микроманометра с 32-х до 64-х каналов (покупка датчиков давления, источников опорного напряжения, контроллеров, преобразователей и платы сбора информации)</t>
  </si>
  <si>
    <t>1.10.8. Мероприятие: Оснащение существующего автоматизированного аэродинамического комплекса системой PIV фирмы Dantec (Дания)</t>
  </si>
  <si>
    <t>1.10.9. Мероприятие: Оснащение существующего автоматизированного аэродинамического комплекса системой визуализации пристенных линий тока</t>
  </si>
  <si>
    <t>1.10.10. Мероприятие: Приобретение вычислительного комплекса Star CD (бессрочная коммерческая версия)</t>
  </si>
  <si>
    <t>1.10.12. Мероприятие: Модернизация и ремонт четырех лабораторий общей площадью 400 кв. м.</t>
  </si>
  <si>
    <t>1.10.14. Мероприятие: Капитальный ремонт учебно-производственной базы для межкафедрального конструкторского бюро летательных аппаратов</t>
  </si>
  <si>
    <t>1.13.1. 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включающих цифровые регуляторы и пневмогидромеханические агрегаты: повышение квалификации и профессиональная подготовка профессорско-преподавательского, научного и административного персонала</t>
  </si>
  <si>
    <t>1.13.1. 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включающих цифровые регуляторы и пневмогидромеханические агрегаты: программное и методическое обеспечение</t>
  </si>
  <si>
    <t xml:space="preserve">1.13.2. Мероприятие:  Разработка электронных курсов лекций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специальностям 160801 и 160802 (Автоматизированное проктирование и конструирование ракетно-космических систем и комплексов) 
</t>
  </si>
  <si>
    <t>Переподготовка преподавателей по новым курсам для специальности - "Прикладная математка и информатика", этап 2006 г.</t>
  </si>
  <si>
    <t>Переподготовка преподавателей по новым курсам для специальности - "Прикладная математка и информатика", этап 2007 г.</t>
  </si>
  <si>
    <t>Повышение квалификации педагогических кадров в области информационной безопасности, этап 2007 г.</t>
  </si>
  <si>
    <t xml:space="preserve">Задача 1.13. Разработка и реализация современных методов подготовки конкурентоспособных специалистов в области систем управления изделиями аэрокосмического назначения на основе использования авторских научных разработок по исследованию динамических и виброакустических процессов, применения в учебном процессе имитационного моделирования сложных объектов и систем цифрового управления ими на основе современного интегрированного программно-аппаратного комплекса National Instruments  </t>
  </si>
  <si>
    <t>1.10.23. Мероприятие: Создание комплекса учебно-методического обеспечения лабораторных работ по определению характеристик двигателя АИ-25</t>
  </si>
  <si>
    <t>1.2.10. 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в области механической обработки материалов</t>
  </si>
  <si>
    <t>1.3. Задача: Разработка и реализация новой методологии обучения и методического обеспечения подготовки инженеров, владеющих современными методами экспериментальной доводки, испытаний и сертификации перспективных аэрокосмических объектов и их агрегатов на основе использования новых технологий в области измерения, обработки данных и метрологической аттестации, лазерных технологий и сокращения на этой основе сроков создания изделий, повышения их надежности и снижения себестоимости, в том числе за счет обеспечения адекватности моделей, используемых на стадиях проектирования и конструирования</t>
  </si>
  <si>
    <t xml:space="preserve">1.3.1. Мероприятие: 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t>
  </si>
  <si>
    <t>Показатель 1.4.15. Методические указания к лабораторным работам</t>
  </si>
  <si>
    <t>кв.м</t>
  </si>
  <si>
    <t xml:space="preserve">         Задача 1.5. Разработка и реализация инновационной методологии и методического обеспечения подготовки специалистов в области аэрогидродинамики, газовой динамики, тепломассообмена и газодинамической доводки на основе владения предметной областью и фундаментальной научной подготовки в области математической физики, численных методов и современных информационных технологий</t>
  </si>
  <si>
    <t>Показатель 1.5.1. Количество групп, выполняющих лабораторные работы на установке быстрого прототипирования</t>
  </si>
  <si>
    <t xml:space="preserve">Показатель 1.5.2. Количество методических указаний по выполнению курсовых и лабораторных работ по изучению рабочего тела в элементах лопаточных машин.  </t>
  </si>
  <si>
    <t>Показатель 1.5.3. Количество инновационных модулей, внедренных в учебный процесс</t>
  </si>
  <si>
    <t>Показатель 1.5.4. Внедренный в учебный процесс демонстрационный комплекс на базе плазменной панели</t>
  </si>
  <si>
    <t>Показатель 1.5.5. Количество рабочих мест в мультимедиа-компьютерном классе Rinel-Lingo</t>
  </si>
  <si>
    <t>Показатель 1.5.6. Количество преподавателей, повысивших квалификацию</t>
  </si>
  <si>
    <t xml:space="preserve">  Показатель 1.5.7. Количество новых учебных курсов </t>
  </si>
  <si>
    <t xml:space="preserve">  Показатель 1.5.8. Количество студентов, участвующих в НИР </t>
  </si>
  <si>
    <t xml:space="preserve">  Показатель 1.5.9. Подготовленные электронные курсы лекций по дисциплинам "Аэродинамика самолетов", "Механика жидкости и газа"</t>
  </si>
  <si>
    <t>шт</t>
  </si>
  <si>
    <t xml:space="preserve">         Задача 1.6.  Разработка новых курсов учебных дисциплин по акустике гидрогазовых сис-тем и энергетических установок на основе интеграции современной эксперимен-тальной базы с уникальными измерительными системами визуализации акустиче-ских полей, результатов фундаментальных научных исследований и современных средств численного моделирования аэроакустических процессов с помощью про-граммных средств Fluent, Virtual Lab, Star CD и Comet/Acoustics </t>
  </si>
  <si>
    <t xml:space="preserve">  Показатель 1.6.1. Поготовка к изданию учебно-методической литературы</t>
  </si>
  <si>
    <t xml:space="preserve">  Показатель 1.6.2.  Подготовка к изданию учебных пособий</t>
  </si>
  <si>
    <t xml:space="preserve">  Показатель 1.6.3.  Создание лабораторных стендовых установок</t>
  </si>
  <si>
    <t xml:space="preserve">  Показатель 1.6.4.  Участие студентов в научно - исследовательской работе</t>
  </si>
  <si>
    <t xml:space="preserve">  Показатель 1.7.1. Подготовка к изданию учебных пособий</t>
  </si>
  <si>
    <t xml:space="preserve">  Показатель 1.7.2. Постановка новых лабораторных работ </t>
  </si>
  <si>
    <t xml:space="preserve">  Показатель 1.7.3. Создание лабораторных комплексов </t>
  </si>
  <si>
    <t xml:space="preserve">  Показатель 1.7.4. Подготовка к изданию методических указаний </t>
  </si>
  <si>
    <t xml:space="preserve">  Показатель 1.7.5. Участие студентов в научно-исследовательской работе </t>
  </si>
  <si>
    <t xml:space="preserve">  Показатель 1.7.6. Разработка учебного плана по специализации</t>
  </si>
  <si>
    <t xml:space="preserve">  Показатель 1.7.7. Новые курсы лекций </t>
  </si>
  <si>
    <t>Показатель 1.7.8. Количество введенных в эксплуатацию лабораторных рабочих мест (в лаборатории кафедры химии)</t>
  </si>
  <si>
    <t>Показатель 1.7.9. Количество методических указаний, пособий и внедренных программных комплексов (в лаборатории кафедры химии)</t>
  </si>
  <si>
    <t>Показатель 1.7.10. Количество стажировок персонала</t>
  </si>
  <si>
    <t xml:space="preserve">         Задача 1.8. Развитие инновационной методологии подготовки специалистов на основе глубокой интеграции учебного и производственного процессов с целью совместной реализации выполнения реальных проектов по заказам предприятий  </t>
  </si>
  <si>
    <t xml:space="preserve">Показатель 1.8.1. Количество групп, обучающихся на учебно-производственном участке в ОАО «Моторостроитель» </t>
  </si>
  <si>
    <t xml:space="preserve">  Показатель 1.8.2.  Методический комплекс для выполнения сквозных курсовых работ по проектированию пневмогидравлических систем</t>
  </si>
  <si>
    <t xml:space="preserve">  Показатель 1.8.3. Создание лабораторных стендовых установок</t>
  </si>
  <si>
    <t xml:space="preserve">  Показатель 1.8.4.  Участие студентов в научно - исследовательской работе</t>
  </si>
  <si>
    <t xml:space="preserve">  Показатель 1.8.5.  Количество стажировок персонала</t>
  </si>
  <si>
    <t xml:space="preserve">  Показатель 1.8.6.  Подготовка к изданию методических указаний</t>
  </si>
  <si>
    <t xml:space="preserve">  Показатель 1.8.7.  Разработанные государственные образовательные стандарты</t>
  </si>
  <si>
    <t xml:space="preserve">  Показатель 1.8.8. Разработанные типовые учебные планы</t>
  </si>
  <si>
    <t xml:space="preserve">  Показатель 1.8.9. Разработанные типовые (примерные) рабочие программы, включающие списки рекомендованной и предложенной к написанию учебной литературы</t>
  </si>
  <si>
    <t xml:space="preserve">Показатель 1.8.10. Комплекс учебных пособий на базе ИПИ-технологий для подготовки и переподготовки специалистов по технической эксплуатации воздушных судов </t>
  </si>
  <si>
    <t xml:space="preserve">Показатель 1.8.11.  Учебно-научный центр корпоративных авиатранспортных систем, позволяющий вести подготовку и переподготовку специалистов по технической эксплуатации воздушных судов отечественного и иностранного производства </t>
  </si>
  <si>
    <t xml:space="preserve"> шт.</t>
  </si>
  <si>
    <t>Показатель 1.8.12.  Программно-аппаратный комплекс для изучения воздушных судов иностранного производства</t>
  </si>
  <si>
    <t xml:space="preserve">  Показатель 1.8.13. Комплексы учебно-методических пособий</t>
  </si>
  <si>
    <t xml:space="preserve">  Показатель 1.8.14. 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ракетно-космической техники с целью совместной реализации выполнения реальных курсовых и дипломных проектов по заказам предприятия. </t>
  </si>
  <si>
    <t xml:space="preserve">  Показатель 1.8.15.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использование  малых КА для целей дистанционного образования, с привлечением ресурсов, создаваемого  Поволжского центра приема и передачи космической информации  </t>
  </si>
  <si>
    <t xml:space="preserve">  Показатель 1.8.16. Прфессиональные образовательные программы аэрокосмического профиля, прошедшие общественную аттестацию</t>
  </si>
  <si>
    <t>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t>
  </si>
  <si>
    <t>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t>
  </si>
  <si>
    <t>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2006 г.</t>
  </si>
  <si>
    <t>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2007 г.</t>
  </si>
  <si>
    <t xml:space="preserve"> Приобретение оборудования и изготовление комплектующих для учебно-научного лабораторного стенда моделирования факторов космической среды.</t>
  </si>
  <si>
    <t>Приобретение специализированного лабораторного оборудования для лаборатории спутниковых информационных систем и навигационных технологий.</t>
  </si>
  <si>
    <t>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t>
  </si>
  <si>
    <t xml:space="preserve"> Мероприятие: 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t>
  </si>
  <si>
    <t>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t>
  </si>
  <si>
    <t xml:space="preserve">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t>
  </si>
  <si>
    <t>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t>
  </si>
  <si>
    <t>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2007г.</t>
  </si>
  <si>
    <t>Модернизация (ремонт) лабораторий</t>
  </si>
  <si>
    <t>Приобретение станции приема данных дистанционного зондирования низкого, среднего и высокого разрешения.</t>
  </si>
  <si>
    <t>Сотрудничество с Исследовательским центром ФИАТ (Италия); фирмой "Linotype-Hell" (Германия); Институтом прикладной оптики Университета Фридриха Шиллера (Германия); Институтом физики высоких технологий (Германия); фирмой Нано-Виа (США); Компанией «Хитачи Виа Микэникс» (США); фирмой «Модинес» (Финляндия:); фирмой «Abeam Technologies» (США), компанией «NetCracker Technology Corporation» США, этап 2006 г.</t>
  </si>
  <si>
    <t>Развитие сотрудничества и международных корпоративных связей с Исследовательскими центрами, Институтами и компаниями, этап 2007 г.</t>
  </si>
  <si>
    <t>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t>
  </si>
  <si>
    <t>Научно-технический обмен с ведущими иностранными университетами в рамках междунароного консорциума университетов</t>
  </si>
  <si>
    <t>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t>
  </si>
  <si>
    <t>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2006 года</t>
  </si>
  <si>
    <t>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года</t>
  </si>
  <si>
    <t>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t>
  </si>
  <si>
    <t>Мониторинг потребностей студентов старших курсов вузов региона в сфере инновационных дополнительных образовательных программ.</t>
  </si>
  <si>
    <t>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Learning).</t>
  </si>
  <si>
    <t>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t>
  </si>
  <si>
    <t>Разработка автоматизированной сетевой системы управления дистанционным обучением  на основе программного комплекса с открытым кодом «Moodle».</t>
  </si>
  <si>
    <t xml:space="preserve">         Задача 1.14. Развитие кадрового потенциала программы:  завершение в 2006-2007 г.г. обучение профессорско-преподавательского состава современным информационным технологиям, используемым в инженерном и естественно-научном образовании;  предоставить преподавателям возможность стажировки в передовых вузах страны; в крупных зарубежных университетах, с которыми СГАУ имеет прочные и долговременные связи; в аэрокосмических российских и зарубежных фирмах; активно привлекать к работе по программе молодых преподавателей, в том числе используя подготовку через аспирантуру и докторантуру  </t>
  </si>
  <si>
    <t>Показатель 1.14.1. Количество стажировок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t>
  </si>
  <si>
    <t>Показатель 1.14.2. Количество стажировок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использованию вычислительных средств газовой динамики</t>
  </si>
  <si>
    <t>Показатель 1.14.3.  Количество стажировок  на ведущих отечественных предприятиях, в зарубежных университетах и на курсах по обучению программным средствам в учебных центрах</t>
  </si>
  <si>
    <t xml:space="preserve">  Показатель 1.14.7. Стажировки преподавателей общепрофессиональных дисциплин на ведущих отечественных предприятиях и в зарубежных университетах</t>
  </si>
  <si>
    <t xml:space="preserve"> Показатель 1.14.8. Постановка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конструировании образцов ракетно-космической техники, а также их систем и комплексов </t>
  </si>
  <si>
    <t xml:space="preserve">            Цель 2. Завоевание лидирующих мировых позиций в подготовке специалистов в области космических геоинформационных технологий путем широкого внедрения многоуровневой системы непрерывной подготовки: лицей, физико-математическая школа СГАУ – бакалавр, специалист, магистр –аспирантура на базе научно-образовательного центра "Спектр" и уникальных центров коллективного пользования: «Микроэлектроника», «Центр высокопроизводительной обработки информации» и вновь создаваемого центра приема и обработки космической информации</t>
  </si>
  <si>
    <t xml:space="preserve">  Показатель 2.1. Подготовка специалистов, обладающих высоким уровнем компетенции в области параллельного и распределенного программирования для учебных и научных учреждений Самарской области, ведущих работы, связанные с проведением численных расчетов и моделированием задач большой сложности на многопроцессорных системах</t>
  </si>
  <si>
    <t>Показатель 2.2. Подготовка и выпуск бакалавров, магистров и специалистов</t>
  </si>
  <si>
    <t>Показатель 2.3. Прием на обучение по направлению "Информационные технологии"</t>
  </si>
  <si>
    <t>Показатель 2.4. Прием на обучение по специальности «Комплексное обеспечение информационной безопасности автоматизированных систем»</t>
  </si>
  <si>
    <t>Показатель 2.5. Подготовка кандидатов наук</t>
  </si>
  <si>
    <t>Показатель 2.6. Подготовка докторов наук</t>
  </si>
  <si>
    <t xml:space="preserve">         Задача 2.1. Развитие в университете на базе НОЦ "Спектр" многоуровневой системы непрерывной подготовки: общее среднее образование (лицей, физико-математическая школа СГАУ) – двухступенчатое высшее профессиональное образование (бакалавр, специалист, магистр) – послевузовское профессиональное образование (аспирантура), - обеспечивающей подготовку специалистов с высоким уровнем компетенции на всех стадиях обучения. Открытие и расширение подготовки по новым перспективным направлениям в области инфокоммуникационных технологий (геоинформационных, компьютерной оптики, обработки изображений) с целью удовлетворения быстрорастущего спроса на высококвалифицированных специалистов в этой области со стороны предприятий аэрокосмической и других  высокотехнологичных отраслей экономики (этап 2006 г.). Внедрение новых моделей обучения, в том числе проектного, для подготовки IT-специалистов для компаний, специализирующихся на рынке инфокоммуникационных систем и технологий и кадров высшей квалификации для учебных и научных организаций</t>
  </si>
  <si>
    <t xml:space="preserve">  Показатель 2.1.1. Целевая подготовка   </t>
  </si>
  <si>
    <t xml:space="preserve">  Показатель 2.1.2. Подготовка студентов в рамках модели проектного обучения </t>
  </si>
  <si>
    <t>Показатель 2.1.3. Переподготовка кадров, повышение квалификации преподавателей.</t>
  </si>
  <si>
    <t>Показатель 2.1.4. Подготовка и выпуск бакалавров по направлениям «Прикладная математика и информатика» (010500) и «Прикладные математика и физика» (010600)</t>
  </si>
  <si>
    <t>Показатель 2.1.5. Подготовка и выпуск магистров по специализациям «Оптические информационные технологии» и «Синергетика и нелинейные процессы» магистерской программы направления 010600, а также бакалавров по направлению «Механика»</t>
  </si>
  <si>
    <t xml:space="preserve">Показатель 2.1.6. Подготовка и выпуск специалистов с квалификацией «Математик, системный программист» </t>
  </si>
  <si>
    <t xml:space="preserve">      Задача 2.2. Cоздание современного лабораторного комплекса для многоуровневой подготовки специалистов в области космических инфокоммуникационных систем и технологий на основе существующего и развиваемого на базе СГАУ регионального медиацентра и сложившихся в СГАУ центров коллективного пользования (ЦКП). Создание новых ЦКП и  лабораторий, оснащенных уникальным учебно-исследовательским оборудованием. Разработка учебно-методического обеспечения, создание специальных лабораторных практикумов, адаптация лабораторных работ и методического обеспечения для их  проведения с использованием ресурсов регионального медиацентра. Внедрение на базе ресурсов медиацентра дистанционного обучения как в основных образовательных программах, так и в программах дополнительного образования</t>
  </si>
  <si>
    <t xml:space="preserve">  Показатель 2.2.1. Создание новых лабораторий по перспективным направлениям подготовки специалистов  </t>
  </si>
  <si>
    <t xml:space="preserve">  Показатель 2.2.2. Создание новых лабораторий по перспективным магистерским специализациям (физика и технологии наноэлектронных приборов)</t>
  </si>
  <si>
    <t>Показатель 2.2.3. Модернизация лабораторий для подготовки бакалавров и магистров по направлению 010600 - "Прикладные математика и физика"</t>
  </si>
  <si>
    <t>Показатель 2.2.4. Разработка учебных планов, рабочих программ и учебно-методического комплекса по новым магистерским специализациям</t>
  </si>
  <si>
    <t>кол. специ-ализаций</t>
  </si>
  <si>
    <t>Показатель 2.2.5. Разработка новых лабораторных работ и практикумов</t>
  </si>
  <si>
    <t>Показатель 2.2.6. Модернизация лабораторных работ и практикумов</t>
  </si>
  <si>
    <t>Показатель 2.2.6. Подготовка учебников и учебных пособий</t>
  </si>
  <si>
    <t>Задача 2.3. Cоздание Поволжского центра космической геоинформатики, его интеграция с НОЦ "Спектр" в части проведения научных исследований и подготовки кадров по специальностям и направлениям, связанным с приемом и обработкой информации с космических аппаратов дистанционного зондирования Земли</t>
  </si>
  <si>
    <t>Показатель 2.3.1. Создание регионального центра приема данных дистанционного зондирования низкого, среднего и высокого разрешения</t>
  </si>
  <si>
    <t xml:space="preserve">         Задача 1.3. Разработка и реализация новой методологии обучения и методического обеспечения подготовки инженеров, владеющих современными методами экспериментальной доводки, испытаний и сертификации перспективных аэрокосмических объектов и их агрегатов на основе использования новых технологий в области измерения, обработки данных и метрологической аттестации, лазерных технологий и сокращения на этой основе сроков создания изделий, повышения их надежности и снижения себестоимости, в том числе за счет обеспечения адекватности моделей, используемых на стадиях проектирования и конструирования</t>
  </si>
  <si>
    <t>Показатель 1.3.1.  Количество групп, обучающихся современным методами экспериментальной доводки, испытаний и сертификации перспективных аэрокосмических объектов и их агрегатов на основе использования новых технологий в области измерения, обработки данных и метрологической аттестации</t>
  </si>
  <si>
    <t>Показатель 1.3.2. Количество лабораторных работ по использованию лазерно - оптических средств измерения в газодинамическом эксперименте</t>
  </si>
  <si>
    <t>Показатель 1.3.3. Количество лабораторных работ по применению газоанализатора и тепловизора в учебном процессе</t>
  </si>
  <si>
    <t xml:space="preserve">Показатель 1.3.4. Учебно-исследовательский комплекс на базе цифровых микроконтроллерных систем </t>
  </si>
  <si>
    <t xml:space="preserve">Показатель 1.3.5. Создание лабораторных стендовых установок </t>
  </si>
  <si>
    <t>Показатель 1.3.6. Подготовка к изданию методических указаний и комплексов</t>
  </si>
  <si>
    <t xml:space="preserve">         Задача 1.4. Разработка и реализация инновационной методологии и методического обеспечения для осуществления внедрения и сквозного использования в учебном процессе конечно-элементных (CAE) пакетов  ANSYS, ANSYS Dyna, Nastran, AD-AMS, DeForm, SuperForm, STAR–CD, FLUENT и существенной модернизации на этой основе содержания лабораторных и практических занятий, курсовых и проектных работ по  блоку общепрофессиональных дисциплин, позволяющих понять физику явлений  </t>
  </si>
  <si>
    <t>2.4.4. Мероприятие: Научно-технический обмен с ведущими иностранными университетами в рамках междунароного консорциума университетов</t>
  </si>
  <si>
    <t xml:space="preserve"> 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(работы)</t>
  </si>
  <si>
    <t>Разработка методического обеспечения  для формирования данных об элементах двигателя и их использования в интегрированной среде.</t>
  </si>
  <si>
    <t>Создание домена кафедры инженерной графики и обеспечение сквозного компьютерного курсового проектирования (СККП) в едином информационном пространстве (ЕИП) факультета.</t>
  </si>
  <si>
    <t>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(работы)</t>
  </si>
  <si>
    <t>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(работы)</t>
  </si>
  <si>
    <t>Приобретение и установка источников бесперебойного питания, систем безопасности,медиапроектороров, экранов и интеллектуальных досок; принтеров-плоттеров А1, А0, сканеров А1, А0; 30 автоматизированных рабочих мест; 2 сервера</t>
  </si>
  <si>
    <t>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t>
  </si>
  <si>
    <t>Ремонт и модернизация двух учебных лабораторий 170 кв. м.</t>
  </si>
  <si>
    <t>Повышение квалификации преподавателей - стажировки в ведущих научных центрах России и за рубежом в области CALS/ИПИ-технологий</t>
  </si>
  <si>
    <t>Повышение квалификации профессорско - преподавательского состава и обучение в области цифровых и микропроцессорных систем управления</t>
  </si>
  <si>
    <t>Разработка и закупка программного и методического обеспечения</t>
  </si>
  <si>
    <t>Приобретение учебного стендового оборудования для физического и имитационного моделирования процессов в системах управления энергоустановок, включающего цифровые регуляторы</t>
  </si>
  <si>
    <t xml:space="preserve">Разработка электронных учебников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специальностям 160801 и 160802 (Автоматизированное проктирование и конструирование ракетно-космических систем и комплексов) </t>
  </si>
  <si>
    <t xml:space="preserve">Подготовка кадрового состава по САМ-технологиям, современному производственному оборудованию и программным комплексам, обеспечивающим организационгно - технологическую подготовку производства в едином информационном пространстве.  </t>
  </si>
  <si>
    <t xml:space="preserve">Подготовка кадрового состава по САМ-технологиям, современному производственному оборудованию и программным комплексам, обеспечивающим организационгно - технологическую полготовку производства в едином информационном пространстве.  </t>
  </si>
  <si>
    <t>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газовой динамики в учебном процессе.</t>
  </si>
  <si>
    <t xml:space="preserve">Стажировки преподавателей на ведущих отечественных предприятиях, в зарубежных университетах и обучение программным средствам в учебных центрах. </t>
  </si>
  <si>
    <t>Стажировка в Институте аэродинамики и газовой динамики Штуттгарского университета</t>
  </si>
  <si>
    <t xml:space="preserve">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 ЦНИИМАШ, РКК "Энергия", Центр им. Хруничева, зарубежных университетах Германии, Франции и др.; реализация инновационной программы подготовки молодых преподавателей, аспирантов и докторантов посредством их участия в рамочных программах стран ЕС, стажировок в зарубежных университетах. </t>
  </si>
  <si>
    <t xml:space="preserve"> 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интегрированных в научно-педагогическую и учебно-методическую среду СГАУ. </t>
  </si>
  <si>
    <t xml:space="preserve">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обучения  CAD/CAE пакетам,  методология использования информационных технологий при преподавании курсов «Детали машин» и «ТММ»
</t>
  </si>
  <si>
    <t>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t>
  </si>
  <si>
    <t>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t>
  </si>
  <si>
    <t>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t>
  </si>
  <si>
    <t>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t>
  </si>
  <si>
    <t>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t>
  </si>
  <si>
    <t>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t>
  </si>
  <si>
    <t>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t>
  </si>
  <si>
    <t>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t>
  </si>
  <si>
    <t>Организация сквозного индивидуального обучения в рамках НОЦ "Спектр": разработка программного и методического обеспечения, этап 2006 г.</t>
  </si>
  <si>
    <t>Организация сквозного индивидуального обучения в рамках НОЦ "Спектр": разработка программного и методического обеспечения, этап 2007 г.</t>
  </si>
  <si>
    <t>Мероприятие: Организация сквозного индивидуального обучения в рамках НОЦ "Спектр": повышение квалификации и переподготовка кадров, этап 2006 г.</t>
  </si>
  <si>
    <t xml:space="preserve">Показатель 1.9.2. Количество инновационных учебных планов подготовки специалистов в области экономики и управления на предприятиях аэрокосмической отрасли   </t>
  </si>
  <si>
    <t xml:space="preserve">Показатель 1.9.3. Количество внедрённых в учебный процесс рабочих программ инновационных дисциплин подготовки специалистов в области экономики и управления на предприятиях аэрокосмичкеской отрасли  </t>
  </si>
  <si>
    <t>Показатель 1.9.4. Количество лабораторных работ по иннвационным курсам подготовки специалистов в области экономики и управления на предприятиях аэрокосмичкеской отрасли</t>
  </si>
  <si>
    <t xml:space="preserve">Разработка методического обеспечения внедрения 3-D моделирования аэрокосмических двигателей (создание концепции объемного моделирования; создание базы данных параметрических моделей элементов и типовых деталей АД, позволяющей перейти на объемное моделирование конструкции двигателей с использованием для сборки кластера медиацентра; создание электронного курса лекций; создание комплекса лабораторных работ по изучению конструкции двигателя с использованием 3-D моделей элементов двигателей; разработка комплекса проектных заданий; отработка методики использования в учебном процессе электронной сборки-разборки двигателей). </t>
  </si>
  <si>
    <t>1.1/1.1.2.</t>
  </si>
  <si>
    <t xml:space="preserve">Развитие базы 2D-моделей авиационных двигателей и создание для неё оболочки. Создание  первого модуля баз данных 2D моделей ЖРД и ДВС. </t>
  </si>
  <si>
    <t xml:space="preserve"> Развитие базы 2D-моделей аэрокосмических двигателей и создание для неё  баз данных 3D моделей авиационных двигателей и их элементов. Создание второго модуля баз данных 2D-моделей ЖРД и ДВС. Создание базы графических и текстовых данных по двигателям. </t>
  </si>
  <si>
    <t>1.1/1.1.3.</t>
  </si>
  <si>
    <t>Создание специализированного класса геометрического моделирования.</t>
  </si>
  <si>
    <t>1.1/1.1.4.</t>
  </si>
  <si>
    <t>Создание первой очереди комплексной системы мониторинга качества знаний студентов по графическим дисциплинам</t>
  </si>
  <si>
    <t>Создание второй очереди комплексной системы мониторинга качества знаний студентов по графическим дисциплинам</t>
  </si>
  <si>
    <t>1.1/1.1.5.</t>
  </si>
  <si>
    <t>Модернизация лабораторных работ по геометрическому моделированию</t>
  </si>
  <si>
    <t>1.1/1.1.6.</t>
  </si>
  <si>
    <t>Написание первого модуля учебника по основам геометрического моделирования и справочных указаний по стандартам ЕСКД.</t>
  </si>
  <si>
    <t>Написание второго модуля учебника по основам геометрического моделирования и справочных указаний по стандартам ЕСКД.</t>
  </si>
  <si>
    <t>1.1/1.1.7.</t>
  </si>
  <si>
    <t>Лазерная лаборатория, оснащенная технологическим оборудованием: мощным газовым лазером типа ROFIN DCx10 и автоматизированным  координатным устройством</t>
  </si>
  <si>
    <t> 1.2 Задача: Разработка и реализация новой методологии обучения и методического обеспечения подготовки технологов на основе сквозного компьютерного проектирования технологических процессов, изготовления и контроля деталей и изделий на базе использования современного лазерного оборудования, станков с ЧПУ и CAD/CAE/CAM/CAPP систем, включающей создание принципиально новых курсов лекций, лабораторных работ и курсовых проектов, электронных учебников, разработку новых вариантов заданий и баз данных оборудования, приспособлений, инструмента, расчетов и режимов обработки с целью реализации в дипломных проектах оптимальных решений с доведением до изготовления деталей аэрокосмической техники и машиностроения</t>
  </si>
  <si>
    <t>1.2.1. Мероприятие: Разработка учебно-методического обеспечения для  комплексов технологического оборудования, их апробация и внедрение</t>
  </si>
  <si>
    <t>1.2.1. Мероприятие: Разработка учебно-методического обеспечения для  комплексов средств технических измерений, их апробация и внедрение</t>
  </si>
  <si>
    <t>1.2.2. Мероприятие: Ремонт аудиторного фонда  для созданных учебных комплексов технологического оборудования и средств технических измерений</t>
  </si>
  <si>
    <t>1.2.3. Мероприятие: Повышение квалификации и профессиональная подготовка научно-педагогического и другого персонала в области станочного оборудования с ЧПУ</t>
  </si>
  <si>
    <t xml:space="preserve">1.2.4. Мероприятие: 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t>
  </si>
  <si>
    <t xml:space="preserve">1.2.5. Мероприятие: Разработка методологии формирования современного технолога, включающей вопросы обучения методам и средствам формообразования заготовок, методам и способам формирования поверхностного слоя и контролю изготовления деталей </t>
  </si>
  <si>
    <t>1.2.6. Мероприятие: Создание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t>
  </si>
  <si>
    <t>1.2.6. Мероприятие: Разработка и приобретение методического обеспечения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t>
  </si>
  <si>
    <t>1.2.6. Мероприятие: Подготовка помещений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t>
  </si>
  <si>
    <t>1.2.6. Мероприятие: Повышение квалификации сотрудников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t>
  </si>
  <si>
    <t>1.2.7. Мероприятие: Приобретение и разработка нового методического обеспечения учебно-научных лабораторий кафедры ПЛА и УКМ</t>
  </si>
  <si>
    <t>1.2.7. Мероприятие: Реконструкция учебно-научных лабораторий кафедры ПЛА и УКМ</t>
  </si>
  <si>
    <t>1.2.7. Мероприятие: Стажировки сотрудников учебно-научных лабораторий кафедры ПЛА и УКМ</t>
  </si>
  <si>
    <t>1.2.8 Мероприятие: Разработка нового методического обеспечения для филиалов кафедры ПЛА и УКМ и специализированных учебно-производственных участков, позволяющих интегрировать учебные и производственные процессы</t>
  </si>
  <si>
    <t>1.2.9. 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на базе обрабатывающих центров и универсального оборудования</t>
  </si>
  <si>
    <t>Приобретение оборудования для развития технологий дистанционного обучения (вэб-камеры, плазменные панели и другое оборудование для видеоконференций, интерактивная доска, ризограф, цветной лазерный принтер, копировальный аппарат, источники бесперебойного питания, жесткие диски, DVD RW-приводы, интернет шлюз, межсетевой экран, флеш-карты).</t>
  </si>
  <si>
    <t>Приобретение оборудования для развития технологий дистанционного обучения</t>
  </si>
  <si>
    <t>Монтаж серверного и других видов сложного оборудования для развития технологий дистанционного обучения.</t>
  </si>
  <si>
    <t>Приобретение программного обеспечения для развития технологий дистанционного обучения (ABBYY FineReader 8.0 Pro Edition, ABBYY Lingvo 11, ACDSee 8.0, Adobe Photoshop CS2 Russian, Adobe Premiere Pro 2.0, Adobe After Effects 7.0, Adobe Photoshop Elements 2.0 + Photoshop Album 2.0, Corel Draw 12 Russian, Adobe Audition 2.0, Borland Delphi 2006 Architect, Easy CD&amp;DVD Creator 6, Nero 7 Premium, Microsoft Office Pro 2003 Russian, Pinnacle Studio 10, Hollywood FX for Studio, Macromedia Flash 8, 3 D Studio max 8COM SLM Локальные версии, TREND MICRO office Scan 7, антивирусные программы для серверов и на рабочие места).</t>
  </si>
  <si>
    <t xml:space="preserve">Приобретение программного обеспечения для развития технологий дистанционного обучения </t>
  </si>
  <si>
    <t>Закупка оборудования для учебных аудиторий НОЦ СГАУ ИПУ РАН (20 компьютеров, 2 лазерных принтера, 2 мультимедиа проектора, 2 ноутбука, две системы кондиционирования на площадь 60 кв.м. каждая, одна интерактивная доска)</t>
  </si>
  <si>
    <t>Создание мобильного тренинг-класса для материально-технического оснащения системы инновационного дополнительного профессионального образования</t>
  </si>
  <si>
    <t>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t>
  </si>
  <si>
    <t>Издание монографии «Электронное обучение: проблематика, дидактика, технология», объем 15 п.л. с приложением инструментальных программных средств на компакт-диске тиражом 1000 экз.</t>
  </si>
  <si>
    <t>Разработка нормативно-правового, организационного и методического обеспечений системы электронного дистанционного обучения (СЭДО) СГАУ</t>
  </si>
  <si>
    <t>Разработка частных методик и технологий проблемного обучения для дополнительного образования применительно к радиотехническим дисциплинам.</t>
  </si>
  <si>
    <t>Обеспечение доступа к электронным библиотекам, базам данных и другим источникам образовательной информации (БД Global Market Information Database – GMID, БД  LexisNexis, БД Royal Swets &amp; Zeitlinger, БД  Digital Safari Tech Book, EV2, DiscoveryGate, ProQuest, БД JOURNAL OF AEROSPACE COMPUTING, INFORMATION, AND COMMUNICATION, БД JOURNAL OF AIRCRAFT, БД JOURNAL OF GUIDANCE, CONTROL, AND DYNAMICS, БД JOURNAL OF SPACECRAFT AND ROCKETS, БД Космическая Ассоциация Отраслей промышленности  - The Aerospace Industries  Association, БД Aerospace engineering, AEROSPACE Database Summary Sheet и др.)</t>
  </si>
  <si>
    <t>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t>
  </si>
  <si>
    <t>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t>
  </si>
  <si>
    <t>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t>
  </si>
  <si>
    <t>Разработка рабочих программ факультативных дисциплин инновационного характера.</t>
  </si>
  <si>
    <t>2.4. Задача: Расширение международных связей университета, развитие системы взаимного обмена студентами в рамках программ международного научно-технического сотрудничества. Формирование механизмов приоритетной поддержки участия студентов и аспирантов в научных и научно-методических международных мероприятиях. Создание условий для существенного увеличения участия студентов в фундаментальных научных исследованиях и прикладных опытно-конструкторских разработках в области распределенных вычислительных систем, инфокоммуникационных технологий, компьютерной оптики и обработки изображений. Регулярное проведение на базе СГАУ международных школ по актуальным вопросам космической информатики с участием иностранных студентов</t>
  </si>
  <si>
    <t>2.4.2. Мероприятие: Развитие сотрудничества и международных корпоративных связей с Исследовательскими центрами, Институтами и компаниями, этап 2007 г.</t>
  </si>
  <si>
    <t>2.4.3. Мероприятие: 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t>
  </si>
  <si>
    <t>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t>
  </si>
  <si>
    <t>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t>
  </si>
  <si>
    <t>Создание банка электронных курсов для системы электронного дистанционного обучения СГАУ.</t>
  </si>
  <si>
    <t>Апробация и внедрение банка электронных дистанционных курсов в учебном процессе СГАУ.</t>
  </si>
  <si>
    <t>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t>
  </si>
  <si>
    <t>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«Информационно-компьютерные технологии», «Владение иностранными языками».</t>
  </si>
  <si>
    <t>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t>
  </si>
  <si>
    <t>Повышение квалификации профессорско-преподавательского состава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семинарах</t>
  </si>
  <si>
    <t>Показатель 1.12.2. Учебно-методические комплексы по CALS/ИПИ-технологиям, включающие лицензионные программные продукты</t>
  </si>
  <si>
    <t>Показатель 1.12.3. Количество новых лабораторных работ</t>
  </si>
  <si>
    <t>Показатель 1.12.4. Количество студентов, участвующих в НИР по данному направлению</t>
  </si>
  <si>
    <t>Показатель 1.12.5. Площадь отремонтированных и оснащенных современным оборудованием учебных лабораторий</t>
  </si>
  <si>
    <t xml:space="preserve">Показатель 1.12.6. Количество стажировок персонала </t>
  </si>
  <si>
    <t>1.5.7. Мероприятие: Повышение квалификации научно - педагогического персонала в облоасти использования современных программных комплексов для газодинамических расчётов</t>
  </si>
  <si>
    <t xml:space="preserve">1.5.8. Мероприятие: Создание комплекса автоматизированных рабочих мест для изучения рабочего процесса лопаточных машин, построенного на формировании межлопаточных каналов с помощью современных газодинамических пакетов, их последующего воплощения методом стереолитографии в реальные лопаточные венцы и исследования характеристик на экспериментальном стенде  </t>
  </si>
  <si>
    <t>1.5.9. Мероприятие: Внедрение в учебный процесс инновационных методологий, учебно-методических комплексов и образовательных технологий в области высшей математики</t>
  </si>
  <si>
    <t xml:space="preserve">1.5.10. Мероприятие: Закупка демонстрационного комплекса группового пользования на базе плазменной панели </t>
  </si>
  <si>
    <t>1.5.11. Мероприятие: Закупка Мультимедиа-компьютерного класса Rinel-Lingo</t>
  </si>
  <si>
    <t>1.5.12. Мероприятие: Обучение персонала, повышение квалификации</t>
  </si>
  <si>
    <t>1.5.13. Мероприятие: Обучение персонала, повышение квалификации</t>
  </si>
  <si>
    <t>1.5.14. Мероприятие: Разработка электронных курсов лекций по дисциплинам "Аэродинамика самолёта" и "МЖГ" с широким использованием современных мультимедийных технологий, анимации и кейс-технологий</t>
  </si>
  <si>
    <t xml:space="preserve">1.6. Задача: Разработка новых курсов учебных дисциплин по акустике гидрогазовых систем и энергетических установок на основе интеграции современной экспериментальной базы с уникальными измерительными системами визуализации акустических полей, результатов фундаментальных научных исследований и современных средств численного моделирования аэроакустических процессов с помощью про-граммных средств Fluent, Virtual Lab, Star CD и Comet/Acoustics </t>
  </si>
  <si>
    <t>1.6.1. Мероприятие: Разработка методического обеспечения подготовки специалистов в области акустики гидрогазовых систем и энергетических установок на базе современных средств численного моделирования</t>
  </si>
  <si>
    <t>1.6.2. Мероприятие: Создание современной лабораторной базы и учебно-научного комплекса по изучению акустических процессов в гидрогазовых системах и энергетических установках</t>
  </si>
  <si>
    <t>1.7. Задача: Разработка новой методологии и методического обеспечения материаловедческой подготовки специалистов, способных на основе использования САE/CAD/CAM/SCADA-систем разрабатывать новые материалы, включая композиционные, и технологии изготовления из них деталей разнообразного назначения, включающая создание новых учебных планов, создание учебно-научных и учебно-производственных лабораторных комплексов, написание учебников, учебных пособий, лабораторных практикумов и методических указаний на базе использования САE/CAD/CAM-технологий</t>
  </si>
  <si>
    <t>1.7.1. Мероприятие: Создание научно-технического центра легких конструкций из новых, в том числе композиционных, материалов</t>
  </si>
  <si>
    <t>1.7.1. Мероприятие: Создание научно-технического центра легких конструкций из новых, в том числе композиционных материалов</t>
  </si>
  <si>
    <t>1.7.2. Мероприятие: Развитие научно-образовательного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2006 года</t>
  </si>
  <si>
    <t>1.7.2. Мероприятие: Развитие научно-образовательного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2007 года</t>
  </si>
  <si>
    <t>1.7.3. Мероприятие: Развитие научно-образовательного центра "Сплав". Монтаж и ввод оборудования в эксплуатацию</t>
  </si>
  <si>
    <t>1.7.4.  Мероприятие:Разработка новых учебных планов, написание учебников, учебных пособий, лабораторных практикумов и методических указаний на базе использования CAE/CAD/CAM технологий</t>
  </si>
  <si>
    <t>1.7.5. Мероприятие: Модернизация аудиторного фонда научно-образовательного центра "Сплав"</t>
  </si>
  <si>
    <t xml:space="preserve">1.7.6. Мероприятие: Повышение квалификации профессорско-преподавательского и учебно-вспомогательного персонала                                                                      </t>
  </si>
  <si>
    <t xml:space="preserve">1.7.7. Мероприятие: Приобретение и монтаж учебно-лабораторного оборудования кафедры химии </t>
  </si>
  <si>
    <t xml:space="preserve">1.7.7. Мероприятие: Подготовка нового методического обеспечения для кафедры химии </t>
  </si>
  <si>
    <t>1.7.8. 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образования в области наноструктурных покрытий большой толщины с уникальным комплексом физико-механических и эксплуатационных свойств</t>
  </si>
  <si>
    <t xml:space="preserve">1.8. Задача: Развитие инновационной методологии подготовки специалистов на основе глубокой интеграции учебного и производственного процессов с целью совместной реализации выполнения реальных проектов по заказам предприятий  </t>
  </si>
  <si>
    <t xml:space="preserve">1.8.4. Мероприятие: Повышение квалификации профессорско-преподавательского состава в области пневмогидравлических систем изделий аэрокосмической техники </t>
  </si>
  <si>
    <t xml:space="preserve">1.8.6. Мероприятие: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t>
  </si>
  <si>
    <t>1.8.7. Мероприятие: Ремонт помещения учебной лаборатории</t>
  </si>
  <si>
    <t>1.8.8. Мероприятие: Приобретение программного и учебно-методического обеспечения для учебно-лабораторного оборудования по технической эксплуатации воздушных судов иностранного производства</t>
  </si>
  <si>
    <t>1.8.8. Мероприятие: Повышение квалификации персонала и освоение программного и учебно-методического обеспечения</t>
  </si>
  <si>
    <t xml:space="preserve">1.8.9. Мероприятие: 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ракетно-космической техники с целью совместной реализации выполнения реальных курсовых и дипломных проектов по заказам предприятия </t>
  </si>
  <si>
    <t xml:space="preserve">1.8.10. 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использование  малых КА для целей дистанционного образования, с привлечением ресурсов, создаваемого  Поволжского центра приема и передачи космической информации  </t>
  </si>
  <si>
    <t>1.8.11. Мероприятие: Разработка и реализация новой образовательной программы высшего профессионального образования "Инновационное машиностроение", предназначенной для подготовки специалистов широкого профиля для высокотехнологических отраслей машиностроения</t>
  </si>
  <si>
    <t>1.8.12. Мероприятие: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t>
  </si>
  <si>
    <t>1.8.13.   Мероприятие: Общественная аккредитация основных образовательных программ высшего профессионального образования аэрокосмического профиля</t>
  </si>
  <si>
    <r>
      <t>3.4.3. Мероприятие:</t>
    </r>
    <r>
      <rPr>
        <b/>
        <i/>
        <sz val="8"/>
        <rFont val="Arial"/>
        <family val="2"/>
      </rPr>
      <t xml:space="preserve"> </t>
    </r>
    <r>
      <rPr>
        <sz val="8"/>
        <rFont val="Arial"/>
        <family val="2"/>
      </rPr>
      <t>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t>
    </r>
  </si>
  <si>
    <r>
      <t>3.4.4. Мероприятие:</t>
    </r>
    <r>
      <rPr>
        <b/>
        <i/>
        <sz val="8"/>
        <rFont val="Arial"/>
        <family val="2"/>
      </rPr>
      <t xml:space="preserve"> </t>
    </r>
    <r>
      <rPr>
        <sz val="8"/>
        <rFont val="Arial"/>
        <family val="2"/>
      </rPr>
      <t>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t>
    </r>
  </si>
  <si>
    <r>
      <t>3.4.5. Мероприятие:</t>
    </r>
    <r>
      <rPr>
        <b/>
        <i/>
        <sz val="8"/>
        <rFont val="Arial"/>
        <family val="2"/>
      </rPr>
      <t xml:space="preserve"> </t>
    </r>
    <r>
      <rPr>
        <sz val="8"/>
        <rFont val="Arial"/>
        <family val="2"/>
      </rPr>
      <t>Разработка рабочих программ факультативных дисциплин инновационного характера</t>
    </r>
  </si>
  <si>
    <r>
      <t>3.4.6. Мероприятие:</t>
    </r>
    <r>
      <rPr>
        <b/>
        <i/>
        <sz val="8"/>
        <rFont val="Arial"/>
        <family val="2"/>
      </rPr>
      <t xml:space="preserve"> </t>
    </r>
    <r>
      <rPr>
        <sz val="8"/>
        <rFont val="Arial"/>
        <family val="2"/>
      </rPr>
      <t>Разработка образовательной программы дополнительного профессионального образования по информационным системам в экономике</t>
    </r>
  </si>
  <si>
    <t>3.4.7. Мероприятие: 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</si>
  <si>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приобретение лабораторного оборудования</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</si>
  <si>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оснащение лабораторным оборудованием</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</si>
  <si>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программное и методическое обеспечение</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</si>
  <si>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модернизация материально-технической базы</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</si>
  <si>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профессорско-преподавательского, научного и административного персонала</t>
  </si>
  <si>
    <r>
      <t>3.4.9. Мероприятие:</t>
    </r>
    <r>
      <rPr>
        <b/>
        <i/>
        <sz val="8"/>
        <rFont val="Arial"/>
        <family val="2"/>
      </rPr>
      <t xml:space="preserve"> </t>
    </r>
    <r>
      <rPr>
        <sz val="8"/>
        <rFont val="Arial"/>
        <family val="2"/>
      </rPr>
      <t>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t>
    </r>
  </si>
  <si>
    <t>3.4.10. Мероприятие: 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t>
  </si>
  <si>
    <r>
      <t>3.4.11. Мероприятие:</t>
    </r>
    <r>
      <rPr>
        <b/>
        <i/>
        <sz val="8"/>
        <rFont val="Arial"/>
        <family val="2"/>
      </rPr>
      <t xml:space="preserve"> </t>
    </r>
    <r>
      <rPr>
        <sz val="8"/>
        <rFont val="Arial"/>
        <family val="2"/>
      </rPr>
      <t>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t>
    </r>
  </si>
  <si>
    <t xml:space="preserve">3.4.12. Мероприятие: Создание банка электронных курсов для системы электронного дистанционного обучения СГАУ </t>
  </si>
  <si>
    <t>Задача 3.5. Профессиональная переподготовка и вовлечение в инновационный процесс специалистов высокого уровня, освоивших инновационные дополнительные образовательные программы, в том числе согласно заданиям правительства Самарской области</t>
  </si>
  <si>
    <t>Показатель 3.5.1. Учащиеся, обучающиеся по инновационным образовательным программам (ежегодно)</t>
  </si>
  <si>
    <t>Разработка и реализация новой образовательной программы высшего профессионального образования "Инновационное машиностроение", предназначенной для подготовки специалистов широкого профиля для высокотехнологических отраслей машиностроения</t>
  </si>
  <si>
    <t>1.8/1.8.12</t>
  </si>
  <si>
    <t xml:space="preserve">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t>
  </si>
  <si>
    <t>1.8/1.8.13</t>
  </si>
  <si>
    <t>Общественная аккредитация основных образовательных программ высшего профессионального образования аэрокосмического профиля</t>
  </si>
  <si>
    <t>1.9 / 1.9.1.</t>
  </si>
  <si>
    <t xml:space="preserve">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t>
  </si>
  <si>
    <t>1.9 / 1.9.2.</t>
  </si>
  <si>
    <t>1.10.25. Мероприятие: Создание лабораторного комплекса со средствами измерения в процессе изготовления деталей на обрабатывающем центре и на установке быстрого прототипирования</t>
  </si>
  <si>
    <t xml:space="preserve">1.11. Задача: Создание единого информационного пространства СГАУ на базе  PDM-технологии, интеграция на этой основе CAE/CAD/CAM-технологий и  внедрение в учебный процесс сквозных курсовых проектов, имитирующих реальное проек-тирование конструкций и технологий производства аэрокосмических объектов и включающих в себя комплексность решения задач, когда в системе единого ин-формационного обеспечения совместно выполняются несколько проектов по раз-личным дисциплинам с учетом взаимного влияния друг на друга геометрических параметров, прочности и газодинамических характеристик, конструкции и техно-логии производства, что позволяет выполнять проекты по разным специальностям и проектировать летательный аппарат вместе с двигательной установкой и  системой его эксплуатации   </t>
  </si>
  <si>
    <t xml:space="preserve">1.11.2. Мероприятие: Разработка методического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</si>
  <si>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 xml:space="preserve">1.11.2. 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</si>
  <si>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 xml:space="preserve">1.11.3. Мероприятие: 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</si>
  <si>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 xml:space="preserve">1.11.3. Мероприятие: 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</si>
  <si>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1.11.4. Мероприятие: Разработка методического обеспечения  для формирования данных о двигателях и их использования в интегрированной среде</t>
  </si>
  <si>
    <t>1.11.4. Мероприятие: Разработка методического обеспечения  для формирования данных об узлах, системых двигателей и их использования в интегрированной среде</t>
  </si>
  <si>
    <t>1.11.5. Мероприятие: Проведение первого этапа работ по созданию  домена кафедры инженерной графики в едином информационном пространстве</t>
  </si>
  <si>
    <t>1.11.5. Мероприятие: Проведение второго этапа работ по созданию  домена кафедры инженерной графики в едином информационном пространстве</t>
  </si>
  <si>
    <t xml:space="preserve">1.11.6. Мероприятие: 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</si>
  <si>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 xml:space="preserve">1.11.6. 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</si>
  <si>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 xml:space="preserve">1.12. Задача: Разработка на основе использования в учебном процессе PLM-решений новой методологии и методического обеспечения подготовки инженеров, способных обеспечить внедрение в систему эксплуатации аэрокосмической техники CALS-технологии и существенно снизить затраты на техническое обслуживание и ремонт  </t>
  </si>
  <si>
    <t>1.12.1. Мероприятие: Приобретение и установка медиапроектороров, экранов и интеллектуальных досок; принтеров-плоттеров А1, А0, сканеров А1, А0; 30 автоматизированных рабочих мест; 2 сервера, стабилизированного питания и средств безопасности</t>
  </si>
  <si>
    <t>1.12.2. Мероприятие: 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t>
  </si>
  <si>
    <t>1.12.3. Мероприятие: Ремонт и модернизация двух учебных лабораторий 170 кв. м.</t>
  </si>
  <si>
    <t>1.12.4. Мероприятие: Стажировки в ведущих научных центрах в России и за рубежом с целью освоения последних достижений в области CALS/ИПИ-технологий</t>
  </si>
  <si>
    <t>№ задачи/ мероприятия</t>
  </si>
  <si>
    <t>№ конкурса/ лота или задания на работу</t>
  </si>
  <si>
    <t>Наименование  и описание заказа / или  работы (оказываемой услуги), 
финансируемой по смете</t>
  </si>
  <si>
    <t>Наименование поставщика/ исполнителя и реквизиты контракта</t>
  </si>
  <si>
    <r>
      <t xml:space="preserve">Контрактная/ сметная стоимость </t>
    </r>
    <r>
      <rPr>
        <sz val="8"/>
        <rFont val="Times New Roman"/>
        <family val="1"/>
      </rPr>
      <t>(млн.руб.)</t>
    </r>
  </si>
  <si>
    <r>
      <t xml:space="preserve">Сумма произведенных  выплат 
</t>
    </r>
    <r>
      <rPr>
        <sz val="8"/>
        <rFont val="Times New Roman"/>
        <family val="1"/>
      </rPr>
      <t>(млн.руб.)</t>
    </r>
  </si>
  <si>
    <t>232к-820</t>
  </si>
  <si>
    <t>ФГУП ВО "Внештехника"
№ 11НП</t>
  </si>
  <si>
    <t>227к-1042</t>
  </si>
  <si>
    <t>ООО "МЭЛ"
№01-1010</t>
  </si>
  <si>
    <t>230К-278</t>
  </si>
  <si>
    <t>ФГУП "РНПО "Росучприбор"
№ 4НП</t>
  </si>
  <si>
    <t>234К-402</t>
  </si>
  <si>
    <t>ФГУП ВО "Внештехника"
№ 15НП</t>
  </si>
  <si>
    <t>Монтаж и ввод в эксплуатацию  установки быстрого прототипирования, закупка 3D-сканера</t>
  </si>
  <si>
    <t>227К-1042</t>
  </si>
  <si>
    <t>ооо "МЭЛ"
№01-1010</t>
  </si>
  <si>
    <t>Модернизация лабораторной базы и учебно-научного комплекса по изучению акустических процессов в гидрогазовых системах и энергетических установках</t>
  </si>
  <si>
    <t>Закупка светового микроскопа</t>
  </si>
  <si>
    <t>237К-796</t>
  </si>
  <si>
    <t>ФГУП ВО "Внештехника"
№ 19НП</t>
  </si>
  <si>
    <t>Закупка учебно-лабораторного оборудования для подготовки инженеров по технической эксплуатации воздушных судов иностранного производства, этап 2006 года</t>
  </si>
  <si>
    <t>ооо "МЭЛ"
№01-1010,
№03-1010</t>
  </si>
  <si>
    <t>Закупка учебно-лабораторного оборудования для подготовки инженеров по технической эксплуатации воздушных судов иностранного производства, этап 2007 года</t>
  </si>
  <si>
    <t>Создание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технологических процессов.</t>
  </si>
  <si>
    <t>ООО "МЭЛ"
№02-1010</t>
  </si>
  <si>
    <t>Покупка анемометра ITE-8060, тиристорного агрегата.</t>
  </si>
  <si>
    <t>ООО "МЭЛ"
№01-1010,
№02-1010</t>
  </si>
  <si>
    <t>Покупка полупроводникового лазера мощностью 40мВт, цифровой кинокамеры.</t>
  </si>
  <si>
    <t>Закупка и монтаж оборудования для  учебно-лабораторной базы межкафедрального конструкторского бюро летательных аппаратов, этап 2006 года</t>
  </si>
  <si>
    <t>ООО "МЭЛ"
№03-1010</t>
  </si>
  <si>
    <t>Закупка и монтаж оборудования для  учебно-лабораторной базы межкафедрального конструкторского бюро летательных аппаратов, этап 2007 года</t>
  </si>
  <si>
    <t>233к-682</t>
  </si>
  <si>
    <t>ООО "Науч внедр фир "Сенсоры, модули, системы"
№288/06
/14НП</t>
  </si>
  <si>
    <t>230к-278
234к-402</t>
  </si>
  <si>
    <t>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 этап 2006 года</t>
  </si>
  <si>
    <t xml:space="preserve">ФГУП "РНПО "Росучприбор"
№ 4НП;
"ФГУП ВО "Внештехника"
№ 15НП
</t>
  </si>
  <si>
    <t>18.09.2006
16.10.2006</t>
  </si>
  <si>
    <t>19.10.2006
16.11.2006</t>
  </si>
  <si>
    <t xml:space="preserve">03.11.2006
21.11.2006
</t>
  </si>
  <si>
    <t>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 этап 2007 года</t>
  </si>
  <si>
    <t>Разработка программного и методического обеспечения для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включающих цифровые регуляторы и пневмогидромеханические агрегаты.</t>
  </si>
  <si>
    <t>233к-323</t>
  </si>
  <si>
    <t>НПП "Гамма"
№ 12НП</t>
  </si>
  <si>
    <t>230к-546</t>
  </si>
  <si>
    <t>ООО НПО "Мотор"
№26</t>
  </si>
  <si>
    <t>230к-278</t>
  </si>
  <si>
    <t>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t>
  </si>
  <si>
    <t xml:space="preserve">03.11.2006
</t>
  </si>
  <si>
    <t>Планируемые объемы финансирования нарастающим итогом                             на 2006 г.</t>
  </si>
  <si>
    <t>в том числе  э/к 310</t>
  </si>
  <si>
    <t>Разработка и приобретение программного и методического обеспечения всего:</t>
  </si>
  <si>
    <t>в том числе  э/к 211</t>
  </si>
  <si>
    <t>в том числе  э/к 213</t>
  </si>
  <si>
    <t>в том числе  э/к 225</t>
  </si>
  <si>
    <t>в том числе  э/к 226</t>
  </si>
  <si>
    <t>в том числе  э/к 340</t>
  </si>
  <si>
    <t>Модернизация материально-технической базы (модернизация аудиторного фонда) всего:</t>
  </si>
  <si>
    <t>Повышение квалификации и переподготовка персонала всего:</t>
  </si>
  <si>
    <t>в том числе  э/к 212</t>
  </si>
  <si>
    <t>в том числе  э/к 222</t>
  </si>
  <si>
    <t>в том числе  э/к 290</t>
  </si>
  <si>
    <t xml:space="preserve">Стажировка профессорско-преподавательского состава СГАУ за рубежом </t>
  </si>
  <si>
    <t>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и стажировок, в том числе зарубежных.</t>
  </si>
  <si>
    <t>_______________________ ( Сойфер В.А.)</t>
  </si>
  <si>
    <t>__________________________(Сойфер В.А.)</t>
  </si>
  <si>
    <t>2.4.6. Мероприятие: Проведение российско-европейской школы по перспективным космическим технологиям и экспериментам в космосе с выпуском сборника трудов</t>
  </si>
  <si>
    <t>2.5. Задача: Развитие инфраструктуры инновационной деятельности, организация взаимодействия НОЦ с региональным центром инноваций, технопарком и малыми предприятиями научно-технической сферы с целью поддержки инновационных проектов и продвижения продуктов на рынок. Создание и поддержка новых инновационных предприятий, организация системы оказания консалтинговых услуг по вопросам защиты информации и компьютерной безопасности. Развитие соответствующей международным стандартам системы управления качеством образования и научными исследованиями, отработка новых моделей обучения на базе научно-образовательного центра и современной инфокоммуникационной инфраструктуры в университете и регионе</t>
  </si>
  <si>
    <t xml:space="preserve">подпись                          </t>
  </si>
  <si>
    <t>Показатель 1.12.1. Освоение финансовых средств на внедрение в учебный процесс достижений CALS-технологий в аэрокосмической отрасли</t>
  </si>
  <si>
    <t>млн. руб.</t>
  </si>
  <si>
    <t>число рабочих мест</t>
  </si>
  <si>
    <t>кв. м</t>
  </si>
  <si>
    <t>Профессиональная переподготовка по эксплуатации оборудования межкафедральной лаборатории быстрого прототипирования.</t>
  </si>
  <si>
    <t>1.5 / 1.5.5.</t>
  </si>
  <si>
    <t xml:space="preserve">Разработка учебно - методических комплексов по выполнению курсовых и лабораторных работ по изучению рабочего тела в элементах лопаточных машин.  </t>
  </si>
  <si>
    <t>1.5 / 1.5.6.</t>
  </si>
  <si>
    <t>Модернизация аудиторного фонда двух компьютерных классов.</t>
  </si>
  <si>
    <t>1.5 / 1.5.7.</t>
  </si>
  <si>
    <t>Повышение квалификации научно - педагогического персонала в облоасти использования современных программных комплексов для газодинамических расчётов.</t>
  </si>
  <si>
    <t>1.5 / 1.5.8.</t>
  </si>
  <si>
    <t xml:space="preserve">Закупка компьютеров и офисной техники под создание комплекса инвариантных модулей курса лекций и лабораторных работ по изучению рабочего процесса лопаточных машин, построенного на формировании межлопаточных каналов с помощью современных газодинамических пакетов, их последующего воплощения методом стереолитографии в реальные лопаточные венцы и исследования характеристик на экспериментальном стенде.  </t>
  </si>
  <si>
    <t>1.5/1.5.9</t>
  </si>
  <si>
    <t xml:space="preserve">Разработка и компьютерная поддержка модулей  "Математический анализ -I", "Математический анализ -II" </t>
  </si>
  <si>
    <t xml:space="preserve">Разработка и компьютерная поддержка модулей: "Математический анализ -II", "Математический анализ -IV", "Алгебра и геометрия", "Вероятность и статистика" </t>
  </si>
  <si>
    <t>1.51.5.10</t>
  </si>
  <si>
    <t xml:space="preserve">Демонстрационный комплекс группового пользования на базе плазменной панели. </t>
  </si>
  <si>
    <t>1.5/1.5.11</t>
  </si>
  <si>
    <t>Мультимедиа-компьютерный класс Rinel-Lingo (на 13 рабочих мест)</t>
  </si>
  <si>
    <t>1.5/1.5.12</t>
  </si>
  <si>
    <t>Обучение персонала, повышение квалификации</t>
  </si>
  <si>
    <t>1.5/1.5.13</t>
  </si>
  <si>
    <t>1.5/1.5.14</t>
  </si>
  <si>
    <t>Разработка электронных курсов лекций по аэромеханике самолета и механике жидкости и газа</t>
  </si>
  <si>
    <t>1.6/1.6.1</t>
  </si>
  <si>
    <t>Разработка методического обеспечения подготовки специалистов в области акустики гидрогазовых систем</t>
  </si>
  <si>
    <t>1.6/1.6.2</t>
  </si>
  <si>
    <t>Приобретение лабораторных стендов для изучения акустических процессов в гидрогазовых системах и энергетических установках</t>
  </si>
  <si>
    <t>1.7 / 1.7.1.</t>
  </si>
  <si>
    <t>Закупка лабораторного комплекса по измерению физико-механических свойств покрытий</t>
  </si>
  <si>
    <t>Приобретение учебно-методического обеспечения для центра легких конструкций</t>
  </si>
  <si>
    <t>Модернизация материально-технической базы для создания центра легких конструкций</t>
  </si>
  <si>
    <t>Повышение квалификации профессорско-преподавательского и учебно-вспомогательного персонала</t>
  </si>
  <si>
    <t>1.7./1.7.2.</t>
  </si>
  <si>
    <t xml:space="preserve">Закупка  гидравлических прессов
</t>
  </si>
  <si>
    <t>Закупка электронного микроскопа</t>
  </si>
  <si>
    <t>Закупка прессов кривошипных двойного действия (КД 2143), комплекса из кривошипно- штамповочного пресса и робота</t>
  </si>
  <si>
    <t>Закупка печи для рабочих температур  до 1200С, емкостью камер до 50 л производства Strohlein</t>
  </si>
  <si>
    <t>Закупка станока с ЧПУ МД-650 фирмы Roland</t>
  </si>
  <si>
    <t>Разработка и изготовление универсального испытательного комплекса для определения механических свойств и деформаций в трех направлениях</t>
  </si>
  <si>
    <t xml:space="preserve">Разработка и изготовление рентгенографической установки СПГ-4 </t>
  </si>
  <si>
    <t>Разработка и изготовление измерительного комплекса (Infinitc SC+ Preception Scan)</t>
  </si>
  <si>
    <t>Разработка и изготовление прокатного стана, обтяжного пресса с электронными системами</t>
  </si>
  <si>
    <t>1.7./1.7.3.</t>
  </si>
  <si>
    <t>Монтаж и отладка оборудования научно-образовательного центра "Сплав"</t>
  </si>
  <si>
    <t>1.7./1.7.4.</t>
  </si>
  <si>
    <t xml:space="preserve"> Разработка  учебного плана по специализации металлофизика, механика статических и импульсных технологий деформирования металлов : написание учебных пособий и лабораторных практикумов, постановка лабораторных работ                                        </t>
  </si>
  <si>
    <t>Приобретение программных продуктов, написание учебных пособий и лабораторных практикумов, постановка лабораторных работ</t>
  </si>
  <si>
    <t>1.7/1.7.5.</t>
  </si>
  <si>
    <t xml:space="preserve"> Модернизация и ремонт аудиторного фонда НОЦ     "Сплав" </t>
  </si>
  <si>
    <t>1.7/1.7.6.</t>
  </si>
  <si>
    <t>Обучение и стажировка ППС и учебно-вспомогательного персонала для НОЦ "Сплав" с отрывом от основной работы</t>
  </si>
  <si>
    <t>1.7/1.7.7.</t>
  </si>
  <si>
    <t>Приобретение и монтаж учебно-лабораторного оборудования кафедры химии</t>
  </si>
  <si>
    <t>Приобретение и подготовка нового методического обеспечения для кафедры химии</t>
  </si>
  <si>
    <t>1.7./1.7.8.</t>
  </si>
  <si>
    <t>Закупка средств измерения и контроля</t>
  </si>
  <si>
    <t>Приобретение и разработка методического обеспечения для учебно-научной лаборатории дефектоскопии</t>
  </si>
  <si>
    <t>Модернизация материально-технической базы учебно-научной лаборатории дефектоскопии</t>
  </si>
  <si>
    <t>1.8 / 1.8.1.</t>
  </si>
  <si>
    <t>Создание учебно-производственного участка в ОАО «Моторостроитель», включающего станки с ЧПУ и позволяющего интегрировать учебный и производственный процессы при подготовке технологов,  в рамках софинансирования.</t>
  </si>
  <si>
    <t>1.8 / 1.8.2.</t>
  </si>
  <si>
    <t>Создание   учебно-аудиторного комплекса в ОАО «Моторостроитель», включающего лекционные аудитории, аудитории для практических занятий и компьютерный класс, созданный предприятием в рамках софинансирования</t>
  </si>
  <si>
    <t>1.8/1.8.3</t>
  </si>
  <si>
    <t>Приобретение и монтаж оборудования для экспериментального комплекса "Пневмогидравлическая лаборатория"</t>
  </si>
  <si>
    <t>1.8/1.8.4</t>
  </si>
  <si>
    <t>Стажировки и повышение квалификации профессорско-преподавательского состава на ведущих отечественных и зарубежных предприятиях-производителях пневмогидравлического оборудования, в учебных центрах пневмогидроавтоматики.</t>
  </si>
  <si>
    <t>1.8/1.8.5</t>
  </si>
  <si>
    <t>Разработка и закупка 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3D-моделирования динамических процессов в элементах систем автоматики</t>
  </si>
  <si>
    <t>1.8 / 1.8.6.</t>
  </si>
  <si>
    <t xml:space="preserve">Закупка и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t>
  </si>
  <si>
    <t>1.8 / 1.8.7.</t>
  </si>
  <si>
    <t>Модернизация материально-технической базы для подготовки инженеров по технической эксплуатации воздушных судов иностранного производства</t>
  </si>
  <si>
    <t>1.8 / 1.8.8.</t>
  </si>
  <si>
    <t>Приобретение и освоение программного и учебно-методического обеспечения</t>
  </si>
  <si>
    <t>Повышение квалификации персонала и освоение программного и учебно-методического обеспечения</t>
  </si>
  <si>
    <t>1.8./1.8.9</t>
  </si>
  <si>
    <t>3.4.13. Мероприятие: Создание банка электронных курсов для системы электронного дистанционного обучения СГАУ</t>
  </si>
  <si>
    <t>3.4.14. Мероприятие: Апробация и внедрение банка электронных дистанционных курсов в учебном процессе СГАУ</t>
  </si>
  <si>
    <t>3.5. Задача: Профессиональная переподготовка и вовлечение в инновационный процесс специалистов высокого уровня, освоивших инновационные дополнительные образовательные программы, в том числе согласно заданиям правительства Самарской области</t>
  </si>
  <si>
    <t>3.5.1. 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«Информационно-компьютерные технологии», «Владение иностранными языками»</t>
  </si>
  <si>
    <t>3.5.2. 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«Информационно-компьютерные технологии», «Владение иностранными языками»</t>
  </si>
  <si>
    <t>3.6. Задача: Развитие и укрепление сотрудничества университета с предприятиями и учреждениями в регионе, в России и за рубежом в области реализации инновационных программ дополнительного профессионального образования</t>
  </si>
  <si>
    <t>3.6.3. Мероприятие: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семинарах</t>
  </si>
  <si>
    <t>3.6.4. Мероприятие: Повышение квалификации профессорско-преподавательского состава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семинарах</t>
  </si>
  <si>
    <t>3.6.5. Мероприятие: Стажировка профессорско-преподавательского состава за рубежом</t>
  </si>
  <si>
    <t xml:space="preserve">3.6.6. Мероприятие: Стажировка профессорско-преподавательского состава за рубежом </t>
  </si>
  <si>
    <t>3.6.7. Мероприятие: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и стажировок, в том числе зарубежных</t>
  </si>
  <si>
    <t>3.6.8.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и стажировок, в том числе зарубежных</t>
  </si>
  <si>
    <t>1.1/1.1.1.</t>
  </si>
  <si>
    <t>Совместная с иностранными университетами подготовка бакалавров и магистров, обучение иностранных студентов</t>
  </si>
  <si>
    <t>Проведение российско-европейской школы по перспективным космическим технологиям и экспериментам в космосе с выпуском сборника трудов</t>
  </si>
  <si>
    <t>Отработка новых моделей обучения с участием студентов и аспирантов в фундаментальных научных и инновационных исследованиях, подготовка научных публикаций по актуальным проблемам компьютерной оптики и обработки изображений, этап 2006 г.</t>
  </si>
  <si>
    <t>Выполнение (с участием студентов, аспирантов и докторантов вуза) фундаментальных научных и инновационных проектов,  оказание консалтинговых услуг по вопросам информационной безопасности автоматизированных систем., этап 2007 г.</t>
  </si>
  <si>
    <t>Коммерциализация разработок ученых и преподавателей на российском рынке, участие в совместных разработках с иностранными фирмами, этап 2006 г.</t>
  </si>
  <si>
    <t>Коммерциализация разработок ученых и преподавателей на российском рынке, участие в совместных разработках с иностранными фирмами, этап 2007 г.</t>
  </si>
  <si>
    <t>Приобретение программного обеспечения базы данных патентной поисковой системы и методического обеспечения по анализу и информационному поиску объектов интеллектуальной собственности.</t>
  </si>
  <si>
    <t>1.1.7. 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и профессиональной переподготовки профессорско-преподавательского, научного и административного персонала</t>
  </si>
  <si>
    <t xml:space="preserve">1.1.8. Мероприятие: Проведение международного семинара EWADE 2007 с приглашением ведущих европейских специалистов в области аэрокосмического образования </t>
  </si>
  <si>
    <t xml:space="preserve">1.1.9. Мероприятие:  Создание научно-технического центра легких конструкций из новых материалов. Закупка компонентов композиционных материалов, оборудования для производства и механических и климатических испытаний  деталей и агрегатов из КМ
</t>
  </si>
  <si>
    <t xml:space="preserve">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ракетно-космической техники с целью выполнения реальных курсовых и дипломных проектов по заказам предприятия. </t>
  </si>
  <si>
    <t>1.8./1.8.10</t>
  </si>
  <si>
    <t>3.3/3.3.4.</t>
  </si>
  <si>
    <t>3.3/3.3.5.</t>
  </si>
  <si>
    <t>3.3/3.3.6.</t>
  </si>
  <si>
    <t>3.3/3.3.7.</t>
  </si>
  <si>
    <t>3.4/3.4.1.</t>
  </si>
  <si>
    <t>3.4/3.4.2.</t>
  </si>
  <si>
    <t>3.4/3.4.3.</t>
  </si>
  <si>
    <t>3.4/3.4.4.</t>
  </si>
  <si>
    <t>3.4/3.4.5.</t>
  </si>
  <si>
    <t>3.4/3.4.6.</t>
  </si>
  <si>
    <t>3.4/3.4.7.</t>
  </si>
  <si>
    <t>3.4/3.4.8.</t>
  </si>
  <si>
    <t>3.4/3.4.9.</t>
  </si>
  <si>
    <t>3.4/3.4.10.</t>
  </si>
  <si>
    <t>3.4/3.4.11.</t>
  </si>
  <si>
    <t>3.4/3.4.12.</t>
  </si>
  <si>
    <t>3.4/3.4.13.</t>
  </si>
  <si>
    <t>3.4/3.4.14.</t>
  </si>
  <si>
    <t>3.4/3.4.15.</t>
  </si>
  <si>
    <t>3.4/3.4.16.</t>
  </si>
  <si>
    <t>3.5/3.5.1.</t>
  </si>
  <si>
    <t>3.5/3.5.2.</t>
  </si>
  <si>
    <t>3.6/3.6.1.</t>
  </si>
  <si>
    <t>3.6/3.6.2.</t>
  </si>
  <si>
    <t>3.6/3.6.3.</t>
  </si>
  <si>
    <t>3.6/3.6.4.</t>
  </si>
  <si>
    <t>3.6/3.6.5.</t>
  </si>
  <si>
    <t>3.6/3.6.6.</t>
  </si>
  <si>
    <t>3.6/3.6.7.</t>
  </si>
  <si>
    <t>3.6/3.6.8.</t>
  </si>
  <si>
    <t>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использование  малых КА для целей дистанционного образования, с привлечением ресурсов, создаваемого  Поволжского центра приема и передачи космической информации</t>
  </si>
  <si>
    <t>1.8/1.8.11</t>
  </si>
  <si>
    <t xml:space="preserve"> Разработка и реализация новой образовательной программы высшего профессионального образования "Инновационное машиностроение", предназначенной для подготовки специалистов широкого профиля для высокотехнологических отраслей машиностроения</t>
  </si>
  <si>
    <t>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t>
  </si>
  <si>
    <t>Приобретение телекоммуникационного оборудования и программных эмуляторов для лабораторного практикума по дисциплинам инфокоммуникационного цикла.</t>
  </si>
  <si>
    <t>2.1.5. 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t>
  </si>
  <si>
    <t>2.1.6. 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t>
  </si>
  <si>
    <t>2.1.7. 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t>
  </si>
  <si>
    <t>2.1.8. 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t>
  </si>
  <si>
    <t>2.1.9. Мероприятие: Организация сквозного индивидуального обучения в рамках НОЦ "Спектр": разработка программного и методического обеспечения, этап 2006 г.</t>
  </si>
  <si>
    <t>2.1.10. Мероприятие: Организация сквозного индивидуального обучения в рамках НОЦ "Спектр": разработка программного и методического обеспечения, этап 2007 г.</t>
  </si>
  <si>
    <t>2.1.11. Мероприятие: Организация сквозного индивидуального обучения в рамках НОЦ "Спектр": повышение квалификации и переподготовка кадров, этап 2006 г.</t>
  </si>
  <si>
    <t>2.1.12. Мероприятие: Организация сквозного индивидуального обучения в рамках НОЦ "Спектр": повышение квалификации и переподготовка кадров, этап 2007 г.</t>
  </si>
  <si>
    <t>2.1.13. Мероприятие: Переподготовка преподавателей по новым курсам для специальности - "Прикладная математка и информатика", этап 2006 г.</t>
  </si>
  <si>
    <t>2.1.14. Мероприятие: Переподготовка преподавателей по новым курсам для специальности - "Прикладная математка и информатика", этап 2007 г.</t>
  </si>
  <si>
    <t>2.1.15. Мероприятие: Повышение квалификации педагогических кадров в области информационной безопасности, этап 2007 г.</t>
  </si>
  <si>
    <t>2.2.1. 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t>
  </si>
  <si>
    <t>2.2.2. 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t>
  </si>
  <si>
    <t>2.2.3. 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2006 г.</t>
  </si>
  <si>
    <t>2.2.4. 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2007 г.</t>
  </si>
  <si>
    <t>2.2.5. Мероприятие: Приобретение оборудования и изготовление комплектующих для учебно-научного лабораторного стенда моделирования факторов космической среды.</t>
  </si>
  <si>
    <t>2.2.6. Мероприятие: Приобретение специализированного лабораторного оборудования для лаборатории спутниковых информационных системи навигационных технологий.</t>
  </si>
  <si>
    <t>2.2.7. Мероприятие: 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t>
  </si>
  <si>
    <t>2.2.10. Мероприятие: 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t>
  </si>
  <si>
    <t xml:space="preserve"> 2.2.12. Мероприятие: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t>
  </si>
  <si>
    <t>2.2.13. 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t>
  </si>
  <si>
    <t>2.2.14. 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2007г.</t>
  </si>
  <si>
    <t>2.2.15. Мероприятие: Модернизация (ремонт) лабораторий</t>
  </si>
  <si>
    <t>2.3. Задача: Cоздание Поволжского центра космической геоинформатики, его интеграция с НОЦ "Спектр" в части проведения научных исследований и подготовки кадров по специальностям и направлениям, связанным с приемом и обработкой информации с космических аппаратов дистанционного зондирования Земли</t>
  </si>
  <si>
    <t>2.3.1. Мероприятие: Приобретение станции приема данных дистанционного зондирования низкого, среднего и высокого разрешения.</t>
  </si>
  <si>
    <t xml:space="preserve">2.3.2. Мероприятие: Повышение квалификации педагогических кадров в области космических геоинформационных технологий </t>
  </si>
  <si>
    <t>2.3.2. Мероприятие: 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t>
  </si>
  <si>
    <t>2.3.3. Мероприятие: Приобретение учебно-исследовательского прикладного программного обеспечения тематической обработки данных дистанционного зондирования</t>
  </si>
  <si>
    <t>2.3.4. Мероприятие: Разработка учебно-методического обеспечения подготовки специалистов в области космических геоинформационных технологий</t>
  </si>
  <si>
    <t>Показатель 1.4.8. Количество единиц учебно-лабораторного оборудования, введенного в эксплуатацию</t>
  </si>
  <si>
    <t>Показатель 1.4.9. Количество методических указаний, пособий и внедренных программных комплексов</t>
  </si>
  <si>
    <t>Показатель 1.4.10. Общая площадь медернизированного аудиторного фонда лаборатории электротехники</t>
  </si>
  <si>
    <t>Показатель 1.4.11. Количество новых лекционных и практических спецкурсов и  по многониточному программированию и конечно-элементным расчетам в теории и практике разработки современных аэрокосмических систем</t>
  </si>
  <si>
    <t>Показатель 1.4.12. Количество квалификационных работ бакалавров и магистров по многопоточному программированию и МКЭ-моделированию</t>
  </si>
  <si>
    <t>Показатель 1.4.13. Пакеты программ для сквозного использования современных информационных технологий в подготовке студентов факультета двигателей летательных аппаратов</t>
  </si>
  <si>
    <t>Показатель 1.4.14. Новые лабораторные работы по механическим передачам</t>
  </si>
  <si>
    <t xml:space="preserve">1.13. Задача: Разработка и реализация современных методов подготовки конкурентоспособных специалистов в области систем управления изделиями аэрокосмического назначения на основе использования авторских научных разработок по исследованию динамических и виброакустических процессов, применения в учебном процессе имитационного моделирования сложных объектов и систем цифрового управления ими на основе современного интегрированного программно-аппаратного комплекса National Instruments  </t>
  </si>
  <si>
    <t>1.13.1. 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включающих цифровые регуляторы и пневмогидромеханические агрегаты: лабораторное оборудование</t>
  </si>
  <si>
    <t>Софинансирование было осуществлено по мероприятию 2.3.4.</t>
  </si>
  <si>
    <t xml:space="preserve">Приобретение демонстрационного и лабораторного оборудования по нелинейной оптике. </t>
  </si>
  <si>
    <t>234к-838</t>
  </si>
  <si>
    <t>ФГУП ВО "Внештехника"
№ 17НП</t>
  </si>
  <si>
    <t>223к-436</t>
  </si>
  <si>
    <t xml:space="preserve">ООО "ИТЦ "Сканекс"
№6/0906
</t>
  </si>
  <si>
    <t>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t>
  </si>
  <si>
    <t>Приобретение телекоммуникационного оборудования для повышения производительности, гибкости и сетевой информационной безопасности корпоративной сети СГАУ (корпус №1).</t>
  </si>
  <si>
    <t>Разработка учебно-методического и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года</t>
  </si>
  <si>
    <t>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2006 года</t>
  </si>
  <si>
    <t>235к-726</t>
  </si>
  <si>
    <t>ООО "Предприятие "Новая техника"
№18НП</t>
  </si>
  <si>
    <t xml:space="preserve"> Закупка оборудования для лабораторного комплекса со средствами измерения в процессе изготовления деталей на обрабатывающем центре и на установке быстрого прототипирования</t>
  </si>
  <si>
    <t xml:space="preserve">Приобретение аппаратных средств для организации рабочих мест в межкафедральном учебно - научном центре CAE/CAD/CAM/PDM - технологий.  </t>
  </si>
  <si>
    <t xml:space="preserve">Разработка,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t>
  </si>
  <si>
    <t>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реализованного в едином информационном пространстве. (работы)</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</si>
</sst>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0_ ;[Red]\-#,##0.000\ "/>
    <numFmt numFmtId="166" formatCode="#,##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0"/>
    <numFmt numFmtId="174" formatCode="#,##0.000_р_."/>
    <numFmt numFmtId="175" formatCode="#,##0.0"/>
    <numFmt numFmtId="176" formatCode="0.0000"/>
    <numFmt numFmtId="177" formatCode="#,##0.00_р_."/>
    <numFmt numFmtId="178" formatCode="0.00000"/>
  </numFmts>
  <fonts count="25">
    <font>
      <sz val="10"/>
      <name val="Arial Cyr"/>
      <family val="0"/>
    </font>
    <font>
      <sz val="9"/>
      <name val="Arial Cyr"/>
      <family val="0"/>
    </font>
    <font>
      <b/>
      <sz val="12"/>
      <name val="Arial Cyr"/>
      <family val="0"/>
    </font>
    <font>
      <b/>
      <sz val="10"/>
      <name val="Times New Roman"/>
      <family val="1"/>
    </font>
    <font>
      <b/>
      <sz val="9"/>
      <name val="Times New Roman"/>
      <family val="1"/>
    </font>
    <font>
      <sz val="8"/>
      <name val="Times New Roman"/>
      <family val="1"/>
    </font>
    <font>
      <i/>
      <sz val="9"/>
      <name val="Times New Roman"/>
      <family val="1"/>
    </font>
    <font>
      <b/>
      <sz val="8"/>
      <name val="Times New Roman"/>
      <family val="1"/>
    </font>
    <font>
      <sz val="10"/>
      <color indexed="12"/>
      <name val="Arial Cyr"/>
      <family val="2"/>
    </font>
    <font>
      <u val="single"/>
      <sz val="10"/>
      <color indexed="12"/>
      <name val="Arial Cyr"/>
      <family val="0"/>
    </font>
    <font>
      <u val="single"/>
      <sz val="10"/>
      <color indexed="36"/>
      <name val="Arial Cyr"/>
      <family val="0"/>
    </font>
    <font>
      <i/>
      <sz val="10"/>
      <color indexed="18"/>
      <name val="Arial Cyr"/>
      <family val="0"/>
    </font>
    <font>
      <b/>
      <sz val="10"/>
      <name val="Arial Cyr"/>
      <family val="0"/>
    </font>
    <font>
      <i/>
      <sz val="10"/>
      <name val="Arial Cyr"/>
      <family val="0"/>
    </font>
    <font>
      <sz val="8"/>
      <name val="Arial"/>
      <family val="2"/>
    </font>
    <font>
      <sz val="10"/>
      <name val="Arial"/>
      <family val="2"/>
    </font>
    <font>
      <b/>
      <i/>
      <sz val="8"/>
      <name val="Arial"/>
      <family val="2"/>
    </font>
    <font>
      <sz val="8"/>
      <name val="Arial Cyr"/>
      <family val="0"/>
    </font>
    <font>
      <b/>
      <sz val="8"/>
      <color indexed="15"/>
      <name val="Times New Roman"/>
      <family val="1"/>
    </font>
    <font>
      <b/>
      <sz val="8"/>
      <color indexed="9"/>
      <name val="Times New Roman"/>
      <family val="1"/>
    </font>
    <font>
      <i/>
      <sz val="8"/>
      <name val="Times New Roman"/>
      <family val="1"/>
    </font>
    <font>
      <sz val="10"/>
      <name val="Times New Roman"/>
      <family val="1"/>
    </font>
    <font>
      <i/>
      <sz val="10"/>
      <name val="Times New Roman"/>
      <family val="1"/>
    </font>
    <font>
      <sz val="12"/>
      <name val="Arial"/>
      <family val="2"/>
    </font>
    <font>
      <b/>
      <sz val="12"/>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32">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color indexed="63"/>
      </top>
      <bottom style="thin"/>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7">
    <xf numFmtId="0" fontId="0" fillId="0" borderId="0" xfId="0"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 fontId="5" fillId="0" borderId="2" xfId="0" applyNumberFormat="1" applyFont="1" applyFill="1" applyBorder="1" applyAlignment="1">
      <alignment horizontal="right" vertical="center" wrapText="1"/>
    </xf>
    <xf numFmtId="0" fontId="7" fillId="0" borderId="0" xfId="0" applyFont="1" applyFill="1" applyBorder="1" applyAlignment="1">
      <alignment horizontal="center" vertical="center"/>
    </xf>
    <xf numFmtId="0" fontId="8" fillId="0" borderId="0" xfId="0" applyFont="1" applyAlignment="1">
      <alignment/>
    </xf>
    <xf numFmtId="0" fontId="8" fillId="0" borderId="0" xfId="0" applyFont="1" applyAlignment="1">
      <alignment horizontal="left" vertical="center" wrapText="1"/>
    </xf>
    <xf numFmtId="0" fontId="11" fillId="0" borderId="0" xfId="0" applyFont="1" applyBorder="1" applyAlignment="1">
      <alignment/>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right" vertical="center" wrapText="1"/>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Alignment="1">
      <alignment/>
    </xf>
    <xf numFmtId="0" fontId="5" fillId="0" borderId="0" xfId="0" applyFont="1" applyFill="1" applyBorder="1" applyAlignment="1">
      <alignment horizontal="center" vertical="center"/>
    </xf>
    <xf numFmtId="0" fontId="12" fillId="0" borderId="0" xfId="0" applyFont="1" applyAlignment="1">
      <alignment horizontal="left"/>
    </xf>
    <xf numFmtId="0" fontId="12" fillId="0" borderId="0" xfId="0" applyFont="1" applyBorder="1" applyAlignment="1">
      <alignment horizontal="left"/>
    </xf>
    <xf numFmtId="0" fontId="12" fillId="0" borderId="0" xfId="0" applyFont="1" applyFill="1" applyBorder="1" applyAlignment="1">
      <alignment horizontal="left"/>
    </xf>
    <xf numFmtId="0" fontId="13" fillId="0" borderId="0" xfId="0" applyFont="1" applyAlignment="1">
      <alignment horizontal="left"/>
    </xf>
    <xf numFmtId="0" fontId="0" fillId="0" borderId="0" xfId="0" applyFill="1" applyAlignment="1">
      <alignment/>
    </xf>
    <xf numFmtId="0" fontId="2" fillId="0" borderId="0" xfId="0" applyFont="1" applyAlignment="1">
      <alignment horizontal="center"/>
    </xf>
    <xf numFmtId="0" fontId="14" fillId="0" borderId="1" xfId="0" applyFont="1" applyFill="1" applyBorder="1" applyAlignment="1">
      <alignment horizontal="left" vertical="top" wrapText="1"/>
    </xf>
    <xf numFmtId="172" fontId="14" fillId="0" borderId="1" xfId="0" applyNumberFormat="1" applyFont="1" applyFill="1" applyBorder="1" applyAlignment="1">
      <alignment horizontal="center" vertical="top"/>
    </xf>
    <xf numFmtId="4" fontId="5" fillId="0" borderId="1" xfId="0" applyNumberFormat="1" applyFont="1" applyFill="1" applyBorder="1" applyAlignment="1">
      <alignment horizontal="right" vertical="center" wrapText="1"/>
    </xf>
    <xf numFmtId="0" fontId="14" fillId="0" borderId="1" xfId="0" applyFont="1" applyBorder="1" applyAlignment="1">
      <alignment horizontal="left" vertical="top" wrapText="1"/>
    </xf>
    <xf numFmtId="174" fontId="14" fillId="0" borderId="1" xfId="0" applyNumberFormat="1" applyFont="1" applyFill="1" applyBorder="1" applyAlignment="1">
      <alignment horizontal="center" vertical="top"/>
    </xf>
    <xf numFmtId="0" fontId="5"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top"/>
    </xf>
    <xf numFmtId="14" fontId="14" fillId="0" borderId="1" xfId="0" applyNumberFormat="1" applyFont="1" applyBorder="1" applyAlignment="1">
      <alignment horizontal="center" vertical="top"/>
    </xf>
    <xf numFmtId="0" fontId="14" fillId="0" borderId="1" xfId="0" applyNumberFormat="1" applyFont="1" applyFill="1" applyBorder="1" applyAlignment="1">
      <alignment horizontal="left" vertical="top" wrapText="1"/>
    </xf>
    <xf numFmtId="172" fontId="14" fillId="0" borderId="1" xfId="0" applyNumberFormat="1" applyFont="1" applyFill="1" applyBorder="1" applyAlignment="1">
      <alignment horizontal="center" vertical="top" wrapText="1"/>
    </xf>
    <xf numFmtId="172" fontId="14" fillId="0" borderId="1" xfId="0" applyNumberFormat="1" applyFont="1" applyBorder="1" applyAlignment="1">
      <alignment horizontal="center" vertical="top" wrapText="1"/>
    </xf>
    <xf numFmtId="172" fontId="14" fillId="0" borderId="1" xfId="0" applyNumberFormat="1" applyFont="1" applyBorder="1" applyAlignment="1" quotePrefix="1">
      <alignment horizontal="center" vertical="top" wrapText="1"/>
    </xf>
    <xf numFmtId="174" fontId="14" fillId="0" borderId="1" xfId="0" applyNumberFormat="1" applyFont="1" applyBorder="1" applyAlignment="1" quotePrefix="1">
      <alignment horizontal="center" vertical="top" wrapText="1"/>
    </xf>
    <xf numFmtId="174" fontId="14" fillId="0" borderId="1" xfId="0" applyNumberFormat="1" applyFont="1" applyBorder="1" applyAlignment="1">
      <alignment horizontal="center" vertical="top" wrapText="1"/>
    </xf>
    <xf numFmtId="174" fontId="14" fillId="0" borderId="1" xfId="0" applyNumberFormat="1" applyFont="1" applyFill="1" applyBorder="1" applyAlignment="1">
      <alignment horizontal="center" vertical="top" wrapText="1"/>
    </xf>
    <xf numFmtId="0" fontId="14" fillId="0" borderId="1" xfId="0" applyNumberFormat="1" applyFont="1" applyBorder="1" applyAlignment="1">
      <alignment horizontal="left" vertical="top" wrapText="1"/>
    </xf>
    <xf numFmtId="14" fontId="14" fillId="0" borderId="1" xfId="0" applyNumberFormat="1" applyFont="1" applyFill="1" applyBorder="1" applyAlignment="1">
      <alignment horizontal="left" vertical="top" wrapText="1"/>
    </xf>
    <xf numFmtId="0" fontId="14" fillId="0" borderId="1" xfId="0" applyFont="1" applyFill="1" applyBorder="1" applyAlignment="1">
      <alignment horizontal="left" vertical="top"/>
    </xf>
    <xf numFmtId="172" fontId="14" fillId="0" borderId="1" xfId="0" applyNumberFormat="1" applyFont="1" applyBorder="1" applyAlignment="1">
      <alignment horizontal="center" vertical="top"/>
    </xf>
    <xf numFmtId="174" fontId="14" fillId="0" borderId="1" xfId="0" applyNumberFormat="1" applyFont="1" applyBorder="1" applyAlignment="1">
      <alignment horizontal="center" vertical="top"/>
    </xf>
    <xf numFmtId="0" fontId="14" fillId="0" borderId="1" xfId="0" applyFont="1" applyFill="1" applyBorder="1" applyAlignment="1">
      <alignment horizontal="right" vertical="top"/>
    </xf>
    <xf numFmtId="0" fontId="14" fillId="0" borderId="1" xfId="0" applyFont="1" applyBorder="1" applyAlignment="1">
      <alignment vertical="top"/>
    </xf>
    <xf numFmtId="0" fontId="0" fillId="0" borderId="1" xfId="0" applyBorder="1" applyAlignment="1">
      <alignment/>
    </xf>
    <xf numFmtId="0" fontId="14" fillId="0" borderId="1" xfId="0" applyFont="1" applyBorder="1" applyAlignment="1">
      <alignment horizontal="center" vertical="top" wrapText="1"/>
    </xf>
    <xf numFmtId="0" fontId="0" fillId="0" borderId="0" xfId="0" applyBorder="1" applyAlignment="1">
      <alignment/>
    </xf>
    <xf numFmtId="0" fontId="13" fillId="0" borderId="0" xfId="0" applyFont="1" applyBorder="1" applyAlignment="1">
      <alignment horizontal="left"/>
    </xf>
    <xf numFmtId="14" fontId="14" fillId="0" borderId="1" xfId="0" applyNumberFormat="1" applyFont="1" applyBorder="1" applyAlignment="1">
      <alignment horizontal="center" vertical="top" wrapText="1"/>
    </xf>
    <xf numFmtId="14" fontId="1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172" fontId="14" fillId="0" borderId="1" xfId="0" applyNumberFormat="1" applyFont="1" applyFill="1" applyBorder="1" applyAlignment="1">
      <alignment horizontal="center" vertical="top"/>
    </xf>
    <xf numFmtId="0" fontId="17" fillId="0" borderId="0" xfId="0" applyFont="1" applyAlignment="1">
      <alignment horizontal="center" vertical="center"/>
    </xf>
    <xf numFmtId="0" fontId="7" fillId="0" borderId="0" xfId="0" applyFont="1" applyAlignment="1">
      <alignment/>
    </xf>
    <xf numFmtId="0" fontId="17" fillId="0" borderId="0" xfId="0" applyFont="1" applyAlignment="1">
      <alignment/>
    </xf>
    <xf numFmtId="14" fontId="17" fillId="0" borderId="0" xfId="0" applyNumberFormat="1" applyFont="1" applyAlignment="1">
      <alignment/>
    </xf>
    <xf numFmtId="14" fontId="7" fillId="0" borderId="0" xfId="0" applyNumberFormat="1" applyFont="1" applyAlignment="1">
      <alignment/>
    </xf>
    <xf numFmtId="0" fontId="14" fillId="0" borderId="1" xfId="0" applyFont="1" applyFill="1" applyBorder="1" applyAlignment="1">
      <alignment horizontal="center" vertical="top" wrapText="1"/>
    </xf>
    <xf numFmtId="0" fontId="14" fillId="0" borderId="1" xfId="0" applyNumberFormat="1" applyFont="1" applyFill="1" applyBorder="1" applyAlignment="1">
      <alignment horizontal="center" vertical="top" wrapText="1"/>
    </xf>
    <xf numFmtId="172" fontId="17" fillId="0" borderId="1" xfId="0" applyNumberFormat="1" applyFont="1" applyBorder="1" applyAlignment="1">
      <alignment horizontal="center"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1" fontId="5" fillId="0" borderId="1" xfId="0" applyNumberFormat="1" applyFont="1" applyFill="1" applyBorder="1" applyAlignment="1">
      <alignment horizontal="center" vertical="top"/>
    </xf>
    <xf numFmtId="0" fontId="5" fillId="0" borderId="1" xfId="0" applyNumberFormat="1" applyFont="1" applyFill="1" applyBorder="1" applyAlignment="1">
      <alignment horizontal="center" vertical="top"/>
    </xf>
    <xf numFmtId="0" fontId="5" fillId="0" borderId="1" xfId="0" applyFont="1" applyBorder="1" applyAlignment="1">
      <alignment horizontal="center" vertical="top"/>
    </xf>
    <xf numFmtId="0" fontId="14" fillId="0" borderId="1" xfId="0" applyFont="1" applyFill="1" applyBorder="1" applyAlignment="1">
      <alignment horizontal="center" vertical="top"/>
    </xf>
    <xf numFmtId="0" fontId="5" fillId="2" borderId="3"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3" fontId="5" fillId="0"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175" fontId="5" fillId="0" borderId="1" xfId="0" applyNumberFormat="1" applyFont="1" applyFill="1" applyBorder="1" applyAlignment="1">
      <alignment horizontal="center" vertical="top" wrapText="1"/>
    </xf>
    <xf numFmtId="3" fontId="14" fillId="0" borderId="1" xfId="0" applyNumberFormat="1" applyFont="1" applyFill="1" applyBorder="1" applyAlignment="1">
      <alignment horizontal="center" vertical="top" wrapText="1"/>
    </xf>
    <xf numFmtId="1" fontId="14" fillId="0" borderId="1" xfId="0" applyNumberFormat="1"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center" wrapText="1"/>
    </xf>
    <xf numFmtId="0" fontId="5" fillId="0" borderId="3" xfId="0" applyFont="1" applyFill="1" applyBorder="1" applyAlignment="1">
      <alignment vertical="center"/>
    </xf>
    <xf numFmtId="0" fontId="5" fillId="0" borderId="3" xfId="0"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top" wrapText="1"/>
    </xf>
    <xf numFmtId="1" fontId="5" fillId="0" borderId="3" xfId="0" applyNumberFormat="1" applyFont="1" applyFill="1" applyBorder="1" applyAlignment="1">
      <alignment horizontal="left" vertical="top"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vertical="top" wrapText="1"/>
    </xf>
    <xf numFmtId="0" fontId="5" fillId="0" borderId="3" xfId="0" applyFont="1" applyFill="1" applyBorder="1" applyAlignment="1">
      <alignment vertical="top"/>
    </xf>
    <xf numFmtId="0" fontId="5" fillId="0" borderId="3" xfId="0" applyFont="1" applyFill="1" applyBorder="1" applyAlignment="1">
      <alignment horizontal="justify" vertical="top" shrinkToFit="1"/>
    </xf>
    <xf numFmtId="0" fontId="5" fillId="0" borderId="3" xfId="0" applyFont="1" applyFill="1" applyBorder="1" applyAlignment="1">
      <alignment vertical="top" wrapText="1" shrinkToFit="1"/>
    </xf>
    <xf numFmtId="14" fontId="5" fillId="0" borderId="3" xfId="0" applyNumberFormat="1" applyFont="1" applyFill="1" applyBorder="1" applyAlignment="1">
      <alignment horizontal="left" vertical="top" wrapText="1"/>
    </xf>
    <xf numFmtId="0" fontId="5" fillId="0" borderId="3" xfId="0" applyFont="1" applyFill="1" applyBorder="1" applyAlignment="1">
      <alignment horizontal="left" vertical="top" wrapText="1" shrinkToFit="1"/>
    </xf>
    <xf numFmtId="0" fontId="14" fillId="0" borderId="3" xfId="0" applyFont="1" applyFill="1" applyBorder="1" applyAlignment="1">
      <alignment vertical="top" wrapText="1"/>
    </xf>
    <xf numFmtId="0" fontId="14" fillId="0" borderId="3" xfId="0" applyFont="1" applyFill="1" applyBorder="1" applyAlignment="1">
      <alignment vertical="top"/>
    </xf>
    <xf numFmtId="0" fontId="14" fillId="0" borderId="3" xfId="0" applyFont="1" applyFill="1" applyBorder="1" applyAlignment="1">
      <alignment horizontal="left" vertical="top"/>
    </xf>
    <xf numFmtId="0" fontId="5" fillId="0" borderId="2" xfId="0" applyFont="1" applyFill="1" applyBorder="1" applyAlignment="1">
      <alignment/>
    </xf>
    <xf numFmtId="172" fontId="5" fillId="0" borderId="1" xfId="0" applyNumberFormat="1" applyFont="1" applyFill="1" applyBorder="1" applyAlignment="1">
      <alignment horizontal="center" vertical="top" wrapText="1"/>
    </xf>
    <xf numFmtId="0" fontId="14" fillId="0" borderId="1" xfId="0" applyNumberFormat="1" applyFont="1" applyFill="1" applyBorder="1" applyAlignment="1">
      <alignment horizontal="center" vertical="top" wrapText="1"/>
    </xf>
    <xf numFmtId="14" fontId="14" fillId="0"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xf>
    <xf numFmtId="0" fontId="0" fillId="0" borderId="1" xfId="0" applyBorder="1" applyAlignment="1">
      <alignment horizontal="left" vertical="top" wrapText="1"/>
    </xf>
    <xf numFmtId="14" fontId="5" fillId="0" borderId="1" xfId="0" applyNumberFormat="1" applyFont="1" applyFill="1" applyBorder="1" applyAlignment="1">
      <alignment horizontal="center" vertical="top" wrapText="1"/>
    </xf>
    <xf numFmtId="14" fontId="14" fillId="0" borderId="1" xfId="0" applyNumberFormat="1" applyFont="1" applyFill="1" applyBorder="1" applyAlignment="1">
      <alignment horizontal="center" vertical="top" textRotation="90"/>
    </xf>
    <xf numFmtId="177" fontId="14" fillId="0" borderId="1" xfId="0" applyNumberFormat="1" applyFont="1" applyFill="1" applyBorder="1" applyAlignment="1">
      <alignment horizontal="center" vertical="top"/>
    </xf>
    <xf numFmtId="166" fontId="7" fillId="0" borderId="1" xfId="0" applyNumberFormat="1" applyFont="1" applyFill="1" applyBorder="1" applyAlignment="1" quotePrefix="1">
      <alignment horizontal="center" vertical="center" wrapText="1"/>
    </xf>
    <xf numFmtId="166" fontId="19" fillId="0" borderId="1" xfId="0" applyNumberFormat="1" applyFont="1" applyFill="1" applyBorder="1" applyAlignment="1" quotePrefix="1">
      <alignment horizontal="center" vertical="center" wrapText="1"/>
    </xf>
    <xf numFmtId="177" fontId="14" fillId="0" borderId="1" xfId="0" applyNumberFormat="1" applyFont="1" applyFill="1" applyBorder="1" applyAlignment="1">
      <alignment horizontal="center" vertical="top" wrapText="1"/>
    </xf>
    <xf numFmtId="0" fontId="5" fillId="0" borderId="0" xfId="0" applyFont="1" applyFill="1" applyBorder="1" applyAlignment="1">
      <alignment horizontal="left" vertical="center"/>
    </xf>
    <xf numFmtId="0" fontId="14" fillId="0" borderId="0" xfId="0" applyFont="1" applyFill="1" applyBorder="1" applyAlignment="1">
      <alignment horizontal="left" vertical="top" wrapText="1"/>
    </xf>
    <xf numFmtId="4" fontId="5" fillId="0" borderId="1" xfId="0" applyNumberFormat="1" applyFont="1" applyFill="1" applyBorder="1" applyAlignment="1">
      <alignment horizontal="right" vertical="center" wrapText="1"/>
    </xf>
    <xf numFmtId="3"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top" wrapText="1"/>
    </xf>
    <xf numFmtId="0" fontId="5" fillId="0" borderId="0" xfId="0" applyFont="1" applyAlignment="1">
      <alignment horizontal="left" vertical="top" wrapText="1"/>
    </xf>
    <xf numFmtId="172" fontId="7" fillId="0" borderId="0" xfId="0" applyNumberFormat="1" applyFont="1" applyAlignment="1">
      <alignment horizontal="center" vertical="center"/>
    </xf>
    <xf numFmtId="0" fontId="5" fillId="0" borderId="0" xfId="0" applyFont="1" applyAlignment="1">
      <alignment horizontal="center" vertical="center"/>
    </xf>
    <xf numFmtId="4" fontId="5" fillId="0" borderId="1" xfId="0" applyNumberFormat="1" applyFont="1" applyFill="1" applyBorder="1" applyAlignment="1">
      <alignment horizontal="center" vertical="top" wrapText="1"/>
    </xf>
    <xf numFmtId="0" fontId="5" fillId="0" borderId="0" xfId="0" applyFont="1" applyFill="1" applyBorder="1" applyAlignment="1">
      <alignment horizontal="center" vertical="top"/>
    </xf>
    <xf numFmtId="0" fontId="0" fillId="0" borderId="1" xfId="0" applyBorder="1" applyAlignment="1">
      <alignment horizontal="center" vertical="top"/>
    </xf>
    <xf numFmtId="166" fontId="14" fillId="0" borderId="1" xfId="0" applyNumberFormat="1" applyFont="1" applyFill="1" applyBorder="1" applyAlignment="1">
      <alignment horizontal="center" vertical="top"/>
    </xf>
    <xf numFmtId="172" fontId="14" fillId="0" borderId="1" xfId="0" applyNumberFormat="1" applyFont="1" applyFill="1" applyBorder="1" applyAlignment="1" applyProtection="1">
      <alignment horizontal="center" vertical="top"/>
      <protection locked="0"/>
    </xf>
    <xf numFmtId="166" fontId="18" fillId="0" borderId="1" xfId="0" applyNumberFormat="1" applyFont="1" applyFill="1" applyBorder="1" applyAlignment="1">
      <alignment horizontal="center" vertical="top" wrapText="1"/>
    </xf>
    <xf numFmtId="166" fontId="18" fillId="0" borderId="1" xfId="0" applyNumberFormat="1" applyFont="1" applyFill="1" applyBorder="1" applyAlignment="1" quotePrefix="1">
      <alignment horizontal="center" vertical="top" wrapText="1"/>
    </xf>
    <xf numFmtId="166" fontId="19" fillId="0" borderId="1" xfId="0" applyNumberFormat="1" applyFont="1" applyFill="1" applyBorder="1" applyAlignment="1" quotePrefix="1">
      <alignment horizontal="center" vertical="top" wrapText="1"/>
    </xf>
    <xf numFmtId="172" fontId="14" fillId="0" borderId="1" xfId="0" applyNumberFormat="1" applyFont="1" applyBorder="1" applyAlignment="1">
      <alignment horizontal="center" vertical="top" wrapText="1"/>
    </xf>
    <xf numFmtId="0" fontId="7" fillId="0" borderId="0" xfId="0" applyFont="1" applyAlignment="1">
      <alignment horizontal="center" vertical="center"/>
    </xf>
    <xf numFmtId="0" fontId="20" fillId="0" borderId="0" xfId="0" applyFont="1" applyAlignment="1">
      <alignment horizontal="center" vertical="center"/>
    </xf>
    <xf numFmtId="0" fontId="17" fillId="0" borderId="1" xfId="0" applyFont="1" applyBorder="1" applyAlignment="1">
      <alignment horizontal="center" vertical="top" wrapText="1"/>
    </xf>
    <xf numFmtId="0" fontId="17" fillId="0" borderId="1" xfId="0" applyFont="1" applyBorder="1" applyAlignment="1">
      <alignment horizontal="center" vertical="top"/>
    </xf>
    <xf numFmtId="0" fontId="17" fillId="0" borderId="0" xfId="0" applyFont="1" applyBorder="1" applyAlignment="1">
      <alignment horizontal="center" vertical="center"/>
    </xf>
    <xf numFmtId="0" fontId="20" fillId="0" borderId="0" xfId="0" applyFont="1" applyAlignment="1">
      <alignment/>
    </xf>
    <xf numFmtId="0" fontId="17" fillId="0" borderId="0" xfId="0" applyFont="1" applyBorder="1" applyAlignment="1">
      <alignment/>
    </xf>
    <xf numFmtId="166" fontId="7" fillId="0" borderId="1" xfId="0" applyNumberFormat="1" applyFont="1" applyFill="1" applyBorder="1" applyAlignment="1">
      <alignment horizontal="center" vertical="center" wrapText="1"/>
    </xf>
    <xf numFmtId="0" fontId="5" fillId="0" borderId="0" xfId="0" applyFont="1" applyAlignment="1">
      <alignment wrapText="1"/>
    </xf>
    <xf numFmtId="175"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left" vertical="center" wrapText="1"/>
    </xf>
    <xf numFmtId="0" fontId="5" fillId="0" borderId="3" xfId="0" applyNumberFormat="1" applyFont="1" applyFill="1" applyBorder="1" applyAlignment="1">
      <alignment horizontal="justify" vertical="center" shrinkToFit="1"/>
    </xf>
    <xf numFmtId="0" fontId="5" fillId="0" borderId="0" xfId="0" applyFont="1" applyAlignment="1">
      <alignment vertical="top"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horizontal="right" vertical="center"/>
    </xf>
    <xf numFmtId="0" fontId="5" fillId="0" borderId="1" xfId="0" applyFont="1" applyFill="1" applyBorder="1" applyAlignment="1">
      <alignment horizontal="left" vertical="top" wrapText="1"/>
    </xf>
    <xf numFmtId="0" fontId="5" fillId="0" borderId="1" xfId="0" applyNumberFormat="1" applyFont="1" applyFill="1" applyBorder="1" applyAlignment="1">
      <alignment horizontal="center" vertical="top" wrapText="1"/>
    </xf>
    <xf numFmtId="172" fontId="5" fillId="0" borderId="1" xfId="0" applyNumberFormat="1" applyFont="1" applyFill="1" applyBorder="1" applyAlignment="1">
      <alignment horizontal="center" vertical="top"/>
    </xf>
    <xf numFmtId="172" fontId="5" fillId="0" borderId="0" xfId="0" applyNumberFormat="1" applyFont="1" applyFill="1" applyAlignment="1">
      <alignment horizontal="center" vertical="top"/>
    </xf>
    <xf numFmtId="0" fontId="5" fillId="0" borderId="1" xfId="0" applyFont="1" applyFill="1" applyBorder="1" applyAlignment="1">
      <alignment vertical="top" wrapText="1"/>
    </xf>
    <xf numFmtId="164" fontId="5" fillId="0" borderId="1" xfId="0" applyNumberFormat="1" applyFont="1" applyFill="1" applyBorder="1" applyAlignment="1">
      <alignment horizontal="center" vertical="top" wrapText="1"/>
    </xf>
    <xf numFmtId="172" fontId="17" fillId="0" borderId="1" xfId="0" applyNumberFormat="1" applyFont="1" applyFill="1" applyBorder="1" applyAlignment="1">
      <alignment horizontal="center" vertical="top" wrapText="1"/>
    </xf>
    <xf numFmtId="172" fontId="14" fillId="0" borderId="1" xfId="0" applyNumberFormat="1" applyFont="1" applyFill="1" applyBorder="1" applyAlignment="1" quotePrefix="1">
      <alignment horizontal="center" vertical="top" wrapText="1"/>
    </xf>
    <xf numFmtId="173"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center" vertical="center" wrapText="1"/>
    </xf>
    <xf numFmtId="173" fontId="14" fillId="0" borderId="1" xfId="0" applyNumberFormat="1" applyFont="1" applyFill="1" applyBorder="1" applyAlignment="1">
      <alignment horizontal="center" vertical="top" wrapText="1"/>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justify"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left" vertical="top" wrapText="1"/>
    </xf>
    <xf numFmtId="0" fontId="14" fillId="0" borderId="1" xfId="0" applyFont="1" applyFill="1" applyBorder="1" applyAlignment="1">
      <alignment horizontal="center" vertical="top" wrapText="1"/>
    </xf>
    <xf numFmtId="172" fontId="5" fillId="0" borderId="0" xfId="0" applyNumberFormat="1" applyFont="1" applyFill="1" applyAlignment="1">
      <alignment/>
    </xf>
    <xf numFmtId="14" fontId="5" fillId="0" borderId="1" xfId="0" applyNumberFormat="1" applyFont="1" applyFill="1" applyBorder="1" applyAlignment="1">
      <alignment horizontal="center" vertical="top"/>
    </xf>
    <xf numFmtId="0" fontId="5" fillId="0" borderId="1" xfId="0" applyNumberFormat="1" applyFont="1" applyFill="1" applyBorder="1" applyAlignment="1">
      <alignment vertical="top" wrapText="1"/>
    </xf>
    <xf numFmtId="0" fontId="5" fillId="0" borderId="0" xfId="0" applyFont="1" applyFill="1" applyAlignment="1">
      <alignment horizontal="center" vertical="top"/>
    </xf>
    <xf numFmtId="0" fontId="5" fillId="0" borderId="1" xfId="15" applyFont="1" applyFill="1" applyBorder="1" applyAlignment="1">
      <alignment vertical="top" wrapText="1"/>
    </xf>
    <xf numFmtId="0" fontId="21" fillId="0" borderId="0" xfId="0" applyFont="1" applyFill="1" applyAlignment="1">
      <alignment/>
    </xf>
    <xf numFmtId="0" fontId="21" fillId="0" borderId="0" xfId="0" applyFont="1" applyFill="1" applyAlignment="1">
      <alignment vertical="top"/>
    </xf>
    <xf numFmtId="0" fontId="21" fillId="0" borderId="0" xfId="0" applyFont="1" applyFill="1" applyAlignment="1">
      <alignment horizontal="right"/>
    </xf>
    <xf numFmtId="0" fontId="0" fillId="0" borderId="0" xfId="0" applyFont="1" applyFill="1" applyAlignment="1">
      <alignment/>
    </xf>
    <xf numFmtId="0" fontId="3" fillId="0" borderId="0" xfId="0" applyFont="1" applyFill="1" applyAlignment="1">
      <alignment/>
    </xf>
    <xf numFmtId="0" fontId="21" fillId="0" borderId="0" xfId="0" applyFont="1" applyFill="1" applyAlignment="1">
      <alignment horizontal="center" vertical="center"/>
    </xf>
    <xf numFmtId="172" fontId="3" fillId="0" borderId="0" xfId="0" applyNumberFormat="1" applyFont="1" applyFill="1" applyAlignment="1">
      <alignment/>
    </xf>
    <xf numFmtId="0" fontId="7" fillId="0" borderId="1" xfId="0" applyFont="1" applyFill="1" applyBorder="1" applyAlignment="1">
      <alignment horizontal="center" vertical="center" wrapText="1"/>
    </xf>
    <xf numFmtId="0" fontId="3" fillId="0" borderId="0" xfId="0" applyFont="1" applyFill="1" applyAlignment="1">
      <alignment horizontal="left"/>
    </xf>
    <xf numFmtId="0" fontId="3" fillId="0" borderId="0" xfId="0" applyFont="1" applyFill="1" applyAlignment="1">
      <alignment vertical="top"/>
    </xf>
    <xf numFmtId="14" fontId="21" fillId="0" borderId="0" xfId="0" applyNumberFormat="1" applyFont="1" applyFill="1" applyAlignment="1">
      <alignment vertical="top"/>
    </xf>
    <xf numFmtId="14" fontId="3" fillId="0" borderId="0" xfId="0" applyNumberFormat="1" applyFont="1" applyFill="1" applyAlignment="1">
      <alignment/>
    </xf>
    <xf numFmtId="0" fontId="22" fillId="0" borderId="0" xfId="0" applyFont="1" applyFill="1" applyAlignment="1">
      <alignment/>
    </xf>
    <xf numFmtId="0" fontId="22" fillId="0" borderId="0" xfId="0" applyFont="1" applyFill="1" applyAlignment="1">
      <alignment vertical="top"/>
    </xf>
    <xf numFmtId="0" fontId="5" fillId="0" borderId="0" xfId="0" applyFont="1" applyFill="1" applyAlignment="1">
      <alignment/>
    </xf>
    <xf numFmtId="0" fontId="20" fillId="0" borderId="0" xfId="0" applyFont="1" applyFill="1" applyAlignment="1">
      <alignment/>
    </xf>
    <xf numFmtId="0" fontId="20" fillId="0" borderId="0" xfId="0" applyFont="1" applyFill="1" applyAlignment="1">
      <alignment vertical="top"/>
    </xf>
    <xf numFmtId="0" fontId="7" fillId="0" borderId="1" xfId="0" applyFont="1" applyFill="1" applyBorder="1" applyAlignment="1">
      <alignment horizontal="center" vertical="top" wrapText="1"/>
    </xf>
    <xf numFmtId="164" fontId="7" fillId="0" borderId="1" xfId="0" applyNumberFormat="1" applyFont="1" applyFill="1" applyBorder="1" applyAlignment="1" quotePrefix="1">
      <alignment horizontal="center" vertical="center"/>
    </xf>
    <xf numFmtId="164" fontId="7" fillId="0" borderId="1" xfId="0" applyNumberFormat="1" applyFont="1" applyFill="1" applyBorder="1" applyAlignment="1" quotePrefix="1">
      <alignment horizontal="center" vertical="top"/>
    </xf>
    <xf numFmtId="172" fontId="7" fillId="0" borderId="1" xfId="0" applyNumberFormat="1" applyFont="1" applyFill="1" applyBorder="1" applyAlignment="1">
      <alignment horizontal="center" vertical="center" wrapText="1"/>
    </xf>
    <xf numFmtId="0" fontId="3" fillId="0" borderId="0" xfId="0" applyFont="1" applyFill="1" applyAlignment="1">
      <alignment horizontal="left" vertical="top"/>
    </xf>
    <xf numFmtId="0" fontId="22" fillId="0" borderId="0" xfId="0" applyFont="1" applyFill="1" applyAlignment="1">
      <alignment horizontal="left"/>
    </xf>
    <xf numFmtId="0" fontId="22" fillId="0" borderId="0" xfId="0" applyFont="1" applyFill="1" applyBorder="1" applyAlignment="1">
      <alignment/>
    </xf>
    <xf numFmtId="0" fontId="22" fillId="0" borderId="0" xfId="0" applyFont="1" applyFill="1" applyBorder="1" applyAlignment="1">
      <alignment vertical="top"/>
    </xf>
    <xf numFmtId="0" fontId="0" fillId="0" borderId="0" xfId="0" applyFont="1" applyFill="1" applyAlignment="1">
      <alignment vertical="top"/>
    </xf>
    <xf numFmtId="0" fontId="23" fillId="0" borderId="0" xfId="0" applyFont="1" applyFill="1" applyAlignment="1">
      <alignment/>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12" fillId="0" borderId="6" xfId="0" applyFont="1" applyBorder="1" applyAlignment="1">
      <alignment horizontal="left" vertical="center" wrapText="1"/>
    </xf>
    <xf numFmtId="166" fontId="7" fillId="0" borderId="6" xfId="0" applyNumberFormat="1" applyFont="1" applyFill="1" applyBorder="1" applyAlignment="1">
      <alignment horizontal="center" vertical="top" wrapText="1"/>
    </xf>
    <xf numFmtId="166" fontId="7" fillId="0" borderId="7" xfId="0" applyNumberFormat="1" applyFont="1" applyFill="1" applyBorder="1" applyAlignment="1">
      <alignment horizontal="center" vertical="top" wrapText="1"/>
    </xf>
    <xf numFmtId="166" fontId="7" fillId="0" borderId="8" xfId="0" applyNumberFormat="1" applyFont="1" applyFill="1" applyBorder="1" applyAlignment="1">
      <alignment horizontal="center" vertical="top" wrapText="1"/>
    </xf>
    <xf numFmtId="0" fontId="5" fillId="0" borderId="9" xfId="0" applyFont="1" applyFill="1" applyBorder="1" applyAlignment="1">
      <alignment horizontal="center" vertical="center"/>
    </xf>
    <xf numFmtId="0" fontId="0" fillId="0" borderId="4" xfId="0" applyFont="1" applyBorder="1" applyAlignment="1">
      <alignment horizontal="right" vertical="center" wrapText="1"/>
    </xf>
    <xf numFmtId="166" fontId="5" fillId="0" borderId="4" xfId="0" applyNumberFormat="1" applyFont="1" applyFill="1" applyBorder="1" applyAlignment="1" quotePrefix="1">
      <alignment horizontal="center" vertical="top" wrapText="1"/>
    </xf>
    <xf numFmtId="166" fontId="5" fillId="0" borderId="4" xfId="0" applyNumberFormat="1" applyFont="1" applyFill="1" applyBorder="1" applyAlignment="1">
      <alignment horizontal="center" vertical="top" wrapText="1"/>
    </xf>
    <xf numFmtId="166" fontId="5" fillId="0" borderId="10" xfId="0" applyNumberFormat="1" applyFont="1" applyFill="1" applyBorder="1" applyAlignment="1">
      <alignment horizontal="center" vertical="top" wrapText="1"/>
    </xf>
    <xf numFmtId="4" fontId="5" fillId="0" borderId="11" xfId="0" applyNumberFormat="1" applyFont="1" applyFill="1" applyBorder="1" applyAlignment="1">
      <alignment horizontal="right" vertical="center" wrapText="1"/>
    </xf>
    <xf numFmtId="0" fontId="7" fillId="0" borderId="12" xfId="0" applyFont="1" applyFill="1" applyBorder="1" applyAlignment="1">
      <alignment horizontal="center" vertical="center"/>
    </xf>
    <xf numFmtId="0" fontId="12" fillId="0" borderId="13" xfId="0" applyFont="1" applyBorder="1" applyAlignment="1">
      <alignment horizontal="left" vertical="center" wrapText="1"/>
    </xf>
    <xf numFmtId="166" fontId="7" fillId="0" borderId="13" xfId="0" applyNumberFormat="1" applyFont="1" applyFill="1" applyBorder="1" applyAlignment="1">
      <alignment horizontal="center" vertical="top" wrapText="1"/>
    </xf>
    <xf numFmtId="166" fontId="7" fillId="0" borderId="14" xfId="0" applyNumberFormat="1" applyFont="1" applyFill="1" applyBorder="1" applyAlignment="1">
      <alignment horizontal="center" vertical="top" wrapText="1"/>
    </xf>
    <xf numFmtId="0" fontId="7" fillId="0" borderId="15" xfId="0" applyFont="1" applyFill="1" applyBorder="1" applyAlignment="1">
      <alignment horizontal="center" vertical="center"/>
    </xf>
    <xf numFmtId="0" fontId="0" fillId="0" borderId="1" xfId="0" applyFont="1" applyBorder="1" applyAlignment="1">
      <alignment horizontal="right" vertical="center" wrapText="1"/>
    </xf>
    <xf numFmtId="166" fontId="7" fillId="0" borderId="1" xfId="0" applyNumberFormat="1" applyFont="1" applyFill="1" applyBorder="1" applyAlignment="1">
      <alignment horizontal="center" vertical="top" wrapText="1"/>
    </xf>
    <xf numFmtId="166" fontId="5" fillId="0" borderId="16"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0" fontId="5" fillId="0" borderId="15" xfId="0" applyFont="1" applyFill="1" applyBorder="1" applyAlignment="1">
      <alignment horizontal="center" vertical="center"/>
    </xf>
    <xf numFmtId="166" fontId="5" fillId="0" borderId="1" xfId="0" applyNumberFormat="1" applyFont="1" applyFill="1" applyBorder="1" applyAlignment="1" quotePrefix="1">
      <alignment horizontal="center" vertical="top" wrapText="1"/>
    </xf>
    <xf numFmtId="4" fontId="5" fillId="0" borderId="3" xfId="0" applyNumberFormat="1" applyFont="1" applyFill="1" applyBorder="1" applyAlignment="1">
      <alignment horizontal="right" vertical="center" wrapText="1"/>
    </xf>
    <xf numFmtId="0" fontId="5" fillId="0" borderId="17" xfId="0" applyFont="1" applyFill="1" applyBorder="1" applyAlignment="1">
      <alignment horizontal="center" vertical="center"/>
    </xf>
    <xf numFmtId="0" fontId="0" fillId="0" borderId="18" xfId="0" applyFont="1" applyBorder="1" applyAlignment="1">
      <alignment horizontal="right" vertical="center" wrapText="1"/>
    </xf>
    <xf numFmtId="166" fontId="5" fillId="0" borderId="18" xfId="0" applyNumberFormat="1" applyFont="1" applyFill="1" applyBorder="1" applyAlignment="1" quotePrefix="1">
      <alignment horizontal="center" vertical="top" wrapText="1"/>
    </xf>
    <xf numFmtId="166" fontId="5" fillId="0" borderId="18" xfId="0" applyNumberFormat="1" applyFont="1" applyFill="1" applyBorder="1" applyAlignment="1">
      <alignment horizontal="center" vertical="top" wrapText="1"/>
    </xf>
    <xf numFmtId="166" fontId="5" fillId="0" borderId="19" xfId="0" applyNumberFormat="1" applyFont="1" applyFill="1" applyBorder="1" applyAlignment="1">
      <alignment horizontal="center" vertical="top" wrapText="1"/>
    </xf>
    <xf numFmtId="0" fontId="7" fillId="0" borderId="6" xfId="0" applyFont="1" applyFill="1" applyBorder="1" applyAlignment="1">
      <alignment/>
    </xf>
    <xf numFmtId="0" fontId="7" fillId="0" borderId="20" xfId="0" applyFont="1" applyFill="1" applyBorder="1" applyAlignment="1">
      <alignment horizontal="center" vertical="center"/>
    </xf>
    <xf numFmtId="166" fontId="7" fillId="2" borderId="21" xfId="0" applyNumberFormat="1" applyFont="1" applyFill="1" applyBorder="1" applyAlignment="1">
      <alignment horizontal="center" vertical="center" wrapText="1"/>
    </xf>
    <xf numFmtId="166" fontId="7" fillId="2" borderId="22" xfId="0" applyNumberFormat="1" applyFont="1" applyFill="1" applyBorder="1" applyAlignment="1">
      <alignment horizontal="center" vertical="center" wrapText="1"/>
    </xf>
    <xf numFmtId="164" fontId="7" fillId="2" borderId="3" xfId="0" applyNumberFormat="1" applyFont="1" applyFill="1" applyBorder="1" applyAlignment="1" quotePrefix="1">
      <alignment horizontal="center" vertical="center"/>
    </xf>
    <xf numFmtId="1"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left" vertical="top" wrapText="1"/>
    </xf>
    <xf numFmtId="0" fontId="7" fillId="0" borderId="1"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8" xfId="0" applyFont="1" applyFill="1" applyBorder="1" applyAlignment="1">
      <alignment horizontal="center" vertical="center" wrapText="1"/>
    </xf>
    <xf numFmtId="164" fontId="7" fillId="0" borderId="0" xfId="0" applyNumberFormat="1" applyFont="1" applyFill="1" applyBorder="1" applyAlignment="1" quotePrefix="1">
      <alignment horizontal="center" vertical="center"/>
    </xf>
    <xf numFmtId="164" fontId="7" fillId="0" borderId="0" xfId="0" applyNumberFormat="1" applyFont="1" applyFill="1" applyBorder="1" applyAlignment="1" quotePrefix="1">
      <alignment horizontal="center" vertical="top"/>
    </xf>
    <xf numFmtId="172" fontId="7" fillId="0" borderId="0" xfId="0" applyNumberFormat="1" applyFont="1" applyFill="1" applyBorder="1" applyAlignment="1">
      <alignment horizontal="center" vertical="center" wrapText="1"/>
    </xf>
    <xf numFmtId="0" fontId="14" fillId="3" borderId="0"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27" xfId="0" applyFont="1" applyBorder="1" applyAlignment="1">
      <alignment horizontal="left" vertical="top" wrapText="1"/>
    </xf>
    <xf numFmtId="0" fontId="5" fillId="0" borderId="1" xfId="0" applyFont="1" applyBorder="1" applyAlignment="1">
      <alignment horizontal="justify"/>
    </xf>
    <xf numFmtId="0" fontId="5" fillId="0" borderId="1" xfId="0" applyFont="1" applyBorder="1" applyAlignment="1">
      <alignment wrapText="1"/>
    </xf>
    <xf numFmtId="0" fontId="7" fillId="2" borderId="1" xfId="0" applyFont="1" applyFill="1" applyBorder="1" applyAlignment="1">
      <alignment horizontal="center" vertical="center" wrapText="1"/>
    </xf>
    <xf numFmtId="0" fontId="2" fillId="0" borderId="0" xfId="0" applyFont="1" applyAlignment="1">
      <alignment horizontal="center"/>
    </xf>
    <xf numFmtId="0" fontId="14" fillId="0" borderId="1" xfId="0" applyFont="1" applyFill="1" applyBorder="1" applyAlignment="1">
      <alignment horizontal="left" vertical="top" wrapText="1"/>
    </xf>
    <xf numFmtId="0" fontId="14" fillId="0" borderId="1" xfId="0" applyNumberFormat="1" applyFont="1" applyFill="1" applyBorder="1" applyAlignment="1">
      <alignment horizontal="left" vertical="top" wrapText="1"/>
    </xf>
    <xf numFmtId="0" fontId="14" fillId="0" borderId="1" xfId="0" applyFont="1" applyBorder="1" applyAlignment="1">
      <alignment horizontal="left" vertical="top" wrapText="1"/>
    </xf>
    <xf numFmtId="0" fontId="14" fillId="0" borderId="1" xfId="0" applyFont="1" applyFill="1" applyBorder="1" applyAlignment="1">
      <alignment horizontal="right" vertical="top"/>
    </xf>
    <xf numFmtId="0" fontId="15" fillId="0" borderId="1" xfId="0" applyFont="1" applyBorder="1" applyAlignment="1">
      <alignment horizontal="left" vertical="top" wrapText="1"/>
    </xf>
    <xf numFmtId="0" fontId="14" fillId="0" borderId="1" xfId="0" applyFont="1" applyFill="1" applyBorder="1" applyAlignment="1">
      <alignment horizontal="left" vertical="top"/>
    </xf>
    <xf numFmtId="0" fontId="0" fillId="0" borderId="1" xfId="0" applyBorder="1" applyAlignment="1">
      <alignment/>
    </xf>
    <xf numFmtId="0" fontId="5" fillId="2" borderId="1" xfId="0" applyFont="1" applyFill="1" applyBorder="1" applyAlignment="1">
      <alignment horizontal="center" vertical="center" wrapText="1"/>
    </xf>
    <xf numFmtId="0" fontId="3" fillId="0" borderId="0" xfId="0" applyFont="1" applyFill="1" applyAlignment="1">
      <alignment horizontal="left"/>
    </xf>
    <xf numFmtId="0" fontId="21" fillId="0" borderId="0" xfId="0" applyFont="1" applyFill="1" applyAlignment="1">
      <alignment/>
    </xf>
    <xf numFmtId="0" fontId="24" fillId="0" borderId="0" xfId="0" applyFont="1" applyFill="1" applyAlignment="1">
      <alignment horizontal="center"/>
    </xf>
    <xf numFmtId="0" fontId="7" fillId="0" borderId="1" xfId="0" applyFont="1" applyFill="1" applyBorder="1" applyAlignment="1">
      <alignment horizontal="center" vertical="center" wrapText="1"/>
    </xf>
    <xf numFmtId="0" fontId="0" fillId="0" borderId="29" xfId="0" applyBorder="1" applyAlignment="1">
      <alignment/>
    </xf>
    <xf numFmtId="0" fontId="7" fillId="2" borderId="2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14" fillId="3" borderId="3" xfId="0" applyFont="1" applyFill="1" applyBorder="1" applyAlignment="1">
      <alignment horizontal="left" vertical="top" wrapText="1"/>
    </xf>
    <xf numFmtId="0" fontId="0" fillId="0" borderId="1" xfId="0" applyBorder="1" applyAlignment="1">
      <alignment horizontal="left" vertical="top" wrapText="1"/>
    </xf>
    <xf numFmtId="0" fontId="7" fillId="2" borderId="3" xfId="0" applyFont="1" applyFill="1" applyBorder="1" applyAlignment="1">
      <alignment horizontal="center" vertical="center" wrapText="1"/>
    </xf>
    <xf numFmtId="0" fontId="14" fillId="3" borderId="1" xfId="0" applyFont="1" applyFill="1" applyBorder="1" applyAlignment="1">
      <alignment horizontal="left" vertical="top" wrapText="1"/>
    </xf>
    <xf numFmtId="0" fontId="14" fillId="3" borderId="3" xfId="0" applyFont="1" applyFill="1" applyBorder="1" applyAlignment="1">
      <alignment vertical="top" wrapText="1"/>
    </xf>
    <xf numFmtId="0" fontId="0" fillId="0" borderId="1" xfId="0" applyBorder="1" applyAlignment="1">
      <alignment vertical="top" wrapText="1"/>
    </xf>
    <xf numFmtId="0" fontId="14" fillId="3" borderId="28" xfId="0" applyNumberFormat="1" applyFont="1" applyFill="1" applyBorder="1" applyAlignment="1">
      <alignment horizontal="left" vertical="top" wrapText="1"/>
    </xf>
    <xf numFmtId="0" fontId="14" fillId="3" borderId="29" xfId="0" applyNumberFormat="1" applyFont="1" applyFill="1" applyBorder="1" applyAlignment="1">
      <alignment horizontal="left" vertical="top" wrapText="1"/>
    </xf>
    <xf numFmtId="0" fontId="14" fillId="3" borderId="3" xfId="0" applyNumberFormat="1" applyFont="1" applyFill="1" applyBorder="1" applyAlignment="1">
      <alignment horizontal="left" vertical="top" wrapText="1"/>
    </xf>
    <xf numFmtId="0" fontId="14" fillId="3" borderId="1" xfId="0" applyFont="1" applyFill="1" applyBorder="1" applyAlignment="1">
      <alignment vertical="top" wrapText="1"/>
    </xf>
    <xf numFmtId="0" fontId="0" fillId="0" borderId="27" xfId="0" applyFont="1" applyBorder="1" applyAlignment="1">
      <alignment horizontal="right" vertical="center" wrapText="1"/>
    </xf>
    <xf numFmtId="166" fontId="5" fillId="0" borderId="27" xfId="0" applyNumberFormat="1" applyFont="1" applyFill="1" applyBorder="1" applyAlignment="1">
      <alignment horizontal="center" vertical="top" wrapText="1"/>
    </xf>
    <xf numFmtId="166" fontId="5" fillId="0" borderId="30" xfId="0" applyNumberFormat="1" applyFont="1" applyFill="1" applyBorder="1" applyAlignment="1">
      <alignment horizontal="center" vertical="top" wrapText="1"/>
    </xf>
    <xf numFmtId="0" fontId="12" fillId="0" borderId="1" xfId="0" applyFont="1" applyBorder="1" applyAlignment="1">
      <alignment horizontal="left" vertical="center" wrapText="1"/>
    </xf>
    <xf numFmtId="166" fontId="7" fillId="0" borderId="16" xfId="0" applyNumberFormat="1" applyFont="1" applyFill="1" applyBorder="1" applyAlignment="1">
      <alignment horizontal="center" vertical="top" wrapText="1"/>
    </xf>
    <xf numFmtId="4" fontId="5" fillId="0" borderId="20" xfId="0" applyNumberFormat="1" applyFont="1" applyFill="1" applyBorder="1" applyAlignment="1">
      <alignment horizontal="right" vertical="center" wrapText="1"/>
    </xf>
    <xf numFmtId="0" fontId="5" fillId="0" borderId="31" xfId="0" applyFont="1" applyFill="1"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P357"/>
  <sheetViews>
    <sheetView view="pageBreakPreview" zoomScaleSheetLayoutView="100" workbookViewId="0" topLeftCell="A1">
      <pane ySplit="11" topLeftCell="BM45" activePane="bottomLeft" state="frozen"/>
      <selection pane="topLeft" activeCell="A1" sqref="A1"/>
      <selection pane="bottomLeft" activeCell="J46" sqref="J46"/>
    </sheetView>
  </sheetViews>
  <sheetFormatPr defaultColWidth="9.00390625" defaultRowHeight="12.75"/>
  <cols>
    <col min="1" max="1" width="3.375" style="0" customWidth="1"/>
    <col min="2" max="2" width="2.00390625" style="0" customWidth="1"/>
    <col min="3" max="3" width="3.625" style="0" customWidth="1"/>
    <col min="4" max="4" width="47.75390625" style="0" customWidth="1"/>
    <col min="5" max="5" width="7.75390625" style="0" customWidth="1"/>
    <col min="6" max="6" width="7.75390625" style="59" customWidth="1"/>
    <col min="7" max="7" width="7.75390625" style="0" customWidth="1"/>
    <col min="8" max="8" width="7.75390625" style="61" customWidth="1"/>
    <col min="9" max="9" width="9.25390625" style="0" customWidth="1"/>
    <col min="10" max="10" width="10.125" style="0" customWidth="1"/>
    <col min="11" max="11" width="10.25390625" style="0" customWidth="1"/>
    <col min="12" max="12" width="11.125" style="0" customWidth="1"/>
    <col min="13" max="13" width="15.625" style="0" customWidth="1"/>
    <col min="14" max="14" width="19.125" style="0" customWidth="1"/>
  </cols>
  <sheetData>
    <row r="1" spans="13:14" ht="12.75">
      <c r="M1" s="23"/>
      <c r="N1" s="1"/>
    </row>
    <row r="2" spans="4:16" ht="15.75">
      <c r="D2" s="253" t="s">
        <v>7</v>
      </c>
      <c r="E2" s="253"/>
      <c r="F2" s="253"/>
      <c r="G2" s="253"/>
      <c r="H2" s="253"/>
      <c r="I2" s="253"/>
      <c r="J2" s="253"/>
      <c r="K2" s="253"/>
      <c r="L2" s="253"/>
      <c r="M2" s="253"/>
      <c r="N2" s="20"/>
      <c r="O2" s="20"/>
      <c r="P2" s="20"/>
    </row>
    <row r="3" spans="3:13" ht="15.75">
      <c r="C3" s="253" t="s">
        <v>61</v>
      </c>
      <c r="D3" s="253"/>
      <c r="E3" s="253"/>
      <c r="F3" s="253"/>
      <c r="G3" s="253"/>
      <c r="H3" s="253"/>
      <c r="I3" s="253"/>
      <c r="J3" s="253"/>
      <c r="K3" s="253"/>
      <c r="L3" s="253"/>
      <c r="M3" s="253"/>
    </row>
    <row r="4" spans="4:12" ht="12.75">
      <c r="D4" s="2" t="s">
        <v>234</v>
      </c>
      <c r="E4" s="59"/>
      <c r="F4" s="120"/>
      <c r="G4" s="60"/>
      <c r="I4" s="62"/>
      <c r="J4" s="63"/>
      <c r="K4" s="3"/>
      <c r="L4" s="3"/>
    </row>
    <row r="5" spans="4:12" ht="12.75">
      <c r="D5" s="3"/>
      <c r="E5" s="3"/>
      <c r="F5" s="131"/>
      <c r="G5" s="3"/>
      <c r="H5" s="60"/>
      <c r="K5" s="3"/>
      <c r="L5" s="3"/>
    </row>
    <row r="6" spans="4:12" ht="12.75">
      <c r="D6" s="5" t="s">
        <v>52</v>
      </c>
      <c r="E6" s="5"/>
      <c r="F6" s="132"/>
      <c r="G6" s="5"/>
      <c r="H6" s="136"/>
      <c r="K6" s="3"/>
      <c r="L6" s="3"/>
    </row>
    <row r="7" spans="6:14" s="4" customFormat="1" ht="11.25">
      <c r="F7" s="121"/>
      <c r="I7" s="6"/>
      <c r="J7" s="6"/>
      <c r="K7" s="6"/>
      <c r="L7" s="6"/>
      <c r="M7" s="6"/>
      <c r="N7" s="6"/>
    </row>
    <row r="8" spans="2:14" s="7" customFormat="1" ht="23.25" customHeight="1">
      <c r="B8" s="252" t="s">
        <v>10</v>
      </c>
      <c r="C8" s="260"/>
      <c r="D8" s="260"/>
      <c r="E8" s="252" t="s">
        <v>250</v>
      </c>
      <c r="F8" s="252"/>
      <c r="G8" s="252"/>
      <c r="H8" s="252"/>
      <c r="I8" s="252" t="s">
        <v>237</v>
      </c>
      <c r="J8" s="252"/>
      <c r="K8" s="252"/>
      <c r="L8" s="252"/>
      <c r="M8" s="252" t="s">
        <v>11</v>
      </c>
      <c r="N8" s="252" t="s">
        <v>240</v>
      </c>
    </row>
    <row r="9" spans="2:14" s="7" customFormat="1" ht="35.25" customHeight="1">
      <c r="B9" s="260"/>
      <c r="C9" s="260"/>
      <c r="D9" s="260"/>
      <c r="E9" s="252" t="s">
        <v>245</v>
      </c>
      <c r="F9" s="252"/>
      <c r="G9" s="252" t="s">
        <v>12</v>
      </c>
      <c r="H9" s="252"/>
      <c r="I9" s="252" t="s">
        <v>13</v>
      </c>
      <c r="J9" s="252"/>
      <c r="K9" s="252" t="s">
        <v>14</v>
      </c>
      <c r="L9" s="252"/>
      <c r="M9" s="252"/>
      <c r="N9" s="252"/>
    </row>
    <row r="10" spans="2:14" s="7" customFormat="1" ht="12.75" customHeight="1">
      <c r="B10" s="260"/>
      <c r="C10" s="260"/>
      <c r="D10" s="260"/>
      <c r="E10" s="8" t="s">
        <v>249</v>
      </c>
      <c r="F10" s="8" t="s">
        <v>248</v>
      </c>
      <c r="G10" s="8" t="s">
        <v>238</v>
      </c>
      <c r="H10" s="8" t="s">
        <v>239</v>
      </c>
      <c r="I10" s="8" t="s">
        <v>238</v>
      </c>
      <c r="J10" s="8" t="s">
        <v>239</v>
      </c>
      <c r="K10" s="8" t="s">
        <v>238</v>
      </c>
      <c r="L10" s="8" t="s">
        <v>239</v>
      </c>
      <c r="M10" s="252"/>
      <c r="N10" s="252"/>
    </row>
    <row r="11" spans="2:14" s="7" customFormat="1" ht="12.75" customHeight="1">
      <c r="B11" s="261">
        <v>1</v>
      </c>
      <c r="C11" s="260"/>
      <c r="D11" s="260"/>
      <c r="E11" s="10">
        <v>2</v>
      </c>
      <c r="F11" s="10">
        <v>3</v>
      </c>
      <c r="G11" s="10">
        <v>4</v>
      </c>
      <c r="H11" s="10">
        <v>5</v>
      </c>
      <c r="I11" s="10">
        <v>6</v>
      </c>
      <c r="J11" s="10">
        <v>7</v>
      </c>
      <c r="K11" s="10">
        <v>8</v>
      </c>
      <c r="L11" s="10">
        <v>9</v>
      </c>
      <c r="M11" s="10">
        <v>10</v>
      </c>
      <c r="N11" s="10">
        <v>11</v>
      </c>
    </row>
    <row r="12" spans="2:14" s="7" customFormat="1" ht="41.25" customHeight="1">
      <c r="B12" s="254" t="s">
        <v>25</v>
      </c>
      <c r="C12" s="254"/>
      <c r="D12" s="254"/>
      <c r="E12" s="29"/>
      <c r="F12" s="133"/>
      <c r="G12" s="110"/>
      <c r="H12" s="133"/>
      <c r="I12" s="109"/>
      <c r="J12" s="109"/>
      <c r="K12" s="34"/>
      <c r="L12" s="34"/>
      <c r="M12" s="105"/>
      <c r="N12" s="107"/>
    </row>
    <row r="13" spans="2:14" s="7" customFormat="1" ht="144" customHeight="1">
      <c r="B13" s="45"/>
      <c r="C13" s="254" t="s">
        <v>26</v>
      </c>
      <c r="D13" s="254"/>
      <c r="E13" s="29"/>
      <c r="F13" s="64"/>
      <c r="G13" s="32"/>
      <c r="H13" s="64"/>
      <c r="I13" s="34"/>
      <c r="J13" s="34"/>
      <c r="K13" s="34"/>
      <c r="L13" s="34"/>
      <c r="M13" s="64"/>
      <c r="N13" s="28"/>
    </row>
    <row r="14" spans="2:14" s="7" customFormat="1" ht="96.75" customHeight="1">
      <c r="B14" s="45"/>
      <c r="C14" s="28"/>
      <c r="D14" s="28" t="s">
        <v>27</v>
      </c>
      <c r="E14" s="29">
        <v>0.4</v>
      </c>
      <c r="F14" s="102">
        <v>0.4</v>
      </c>
      <c r="G14" s="32"/>
      <c r="H14" s="56"/>
      <c r="I14" s="34">
        <v>38869</v>
      </c>
      <c r="J14" s="34">
        <v>38869</v>
      </c>
      <c r="K14" s="34">
        <v>39082</v>
      </c>
      <c r="L14" s="34">
        <v>39082</v>
      </c>
      <c r="M14" s="122"/>
      <c r="N14" s="30"/>
    </row>
    <row r="15" spans="2:14" s="7" customFormat="1" ht="156" customHeight="1">
      <c r="B15" s="45"/>
      <c r="C15" s="28"/>
      <c r="D15" s="28" t="s">
        <v>28</v>
      </c>
      <c r="E15" s="29">
        <v>0.8</v>
      </c>
      <c r="F15" s="56"/>
      <c r="G15" s="32"/>
      <c r="H15" s="56"/>
      <c r="I15" s="34">
        <v>39083</v>
      </c>
      <c r="J15" s="34"/>
      <c r="K15" s="34">
        <v>39436</v>
      </c>
      <c r="L15" s="34"/>
      <c r="M15" s="122"/>
      <c r="N15" s="30"/>
    </row>
    <row r="16" spans="2:14" s="7" customFormat="1" ht="45.75" customHeight="1">
      <c r="B16" s="45"/>
      <c r="C16" s="28"/>
      <c r="D16" s="28" t="s">
        <v>29</v>
      </c>
      <c r="E16" s="29">
        <v>0.4</v>
      </c>
      <c r="F16" s="102">
        <v>0.4</v>
      </c>
      <c r="G16" s="32"/>
      <c r="H16" s="56"/>
      <c r="I16" s="34">
        <v>38869</v>
      </c>
      <c r="J16" s="34">
        <v>38869</v>
      </c>
      <c r="K16" s="34">
        <v>39082</v>
      </c>
      <c r="L16" s="34">
        <v>39082</v>
      </c>
      <c r="M16" s="122"/>
      <c r="N16" s="30"/>
    </row>
    <row r="17" spans="2:14" s="7" customFormat="1" ht="85.5" customHeight="1">
      <c r="B17" s="45"/>
      <c r="C17" s="28"/>
      <c r="D17" s="28" t="s">
        <v>30</v>
      </c>
      <c r="E17" s="29">
        <v>0.8</v>
      </c>
      <c r="F17" s="56"/>
      <c r="G17" s="32"/>
      <c r="H17" s="56"/>
      <c r="I17" s="34">
        <v>39083</v>
      </c>
      <c r="J17" s="34"/>
      <c r="K17" s="34">
        <v>39436</v>
      </c>
      <c r="L17" s="34"/>
      <c r="M17" s="122"/>
      <c r="N17" s="30"/>
    </row>
    <row r="18" spans="2:14" s="7" customFormat="1" ht="36.75" customHeight="1">
      <c r="B18" s="45"/>
      <c r="C18" s="28"/>
      <c r="D18" s="28" t="s">
        <v>31</v>
      </c>
      <c r="E18" s="29" t="s">
        <v>317</v>
      </c>
      <c r="F18" s="56"/>
      <c r="G18" s="32">
        <v>0.6</v>
      </c>
      <c r="H18" s="56"/>
      <c r="I18" s="35">
        <v>39083</v>
      </c>
      <c r="J18" s="35"/>
      <c r="K18" s="34">
        <v>39436</v>
      </c>
      <c r="L18" s="34"/>
      <c r="M18" s="122"/>
      <c r="N18" s="30"/>
    </row>
    <row r="19" spans="2:14" s="7" customFormat="1" ht="40.5" customHeight="1">
      <c r="B19" s="45"/>
      <c r="C19" s="28"/>
      <c r="D19" s="28" t="s">
        <v>32</v>
      </c>
      <c r="E19" s="29">
        <v>0.33</v>
      </c>
      <c r="F19" s="102">
        <v>0.33</v>
      </c>
      <c r="G19" s="32"/>
      <c r="H19" s="56"/>
      <c r="I19" s="35">
        <v>38961</v>
      </c>
      <c r="J19" s="35">
        <v>38961</v>
      </c>
      <c r="K19" s="34">
        <v>39082</v>
      </c>
      <c r="L19" s="34">
        <v>39082</v>
      </c>
      <c r="M19" s="122"/>
      <c r="N19" s="30"/>
    </row>
    <row r="20" spans="2:14" s="7" customFormat="1" ht="43.5" customHeight="1">
      <c r="B20" s="45"/>
      <c r="C20" s="28"/>
      <c r="D20" s="28" t="s">
        <v>33</v>
      </c>
      <c r="E20" s="29">
        <v>0.28</v>
      </c>
      <c r="F20" s="56"/>
      <c r="G20" s="32"/>
      <c r="H20" s="56"/>
      <c r="I20" s="35">
        <v>39083</v>
      </c>
      <c r="J20" s="35"/>
      <c r="K20" s="34">
        <v>39263</v>
      </c>
      <c r="L20" s="34"/>
      <c r="M20" s="122"/>
      <c r="N20" s="30"/>
    </row>
    <row r="21" spans="2:14" s="7" customFormat="1" ht="36" customHeight="1">
      <c r="B21" s="45"/>
      <c r="C21" s="28"/>
      <c r="D21" s="28" t="s">
        <v>34</v>
      </c>
      <c r="E21" s="29">
        <v>0.1</v>
      </c>
      <c r="F21" s="56"/>
      <c r="G21" s="32"/>
      <c r="H21" s="56"/>
      <c r="I21" s="35">
        <v>39083</v>
      </c>
      <c r="J21" s="35"/>
      <c r="K21" s="34">
        <v>39436</v>
      </c>
      <c r="L21" s="34"/>
      <c r="M21" s="122"/>
      <c r="N21" s="30"/>
    </row>
    <row r="22" spans="2:14" s="7" customFormat="1" ht="44.25" customHeight="1">
      <c r="B22" s="45"/>
      <c r="C22" s="28"/>
      <c r="D22" s="28" t="s">
        <v>35</v>
      </c>
      <c r="E22" s="29">
        <v>0.2</v>
      </c>
      <c r="F22" s="102">
        <v>0.2</v>
      </c>
      <c r="G22" s="32"/>
      <c r="H22" s="56"/>
      <c r="I22" s="35">
        <v>38869</v>
      </c>
      <c r="J22" s="35">
        <v>38869</v>
      </c>
      <c r="K22" s="34">
        <v>39082</v>
      </c>
      <c r="L22" s="34">
        <v>39082</v>
      </c>
      <c r="M22" s="122"/>
      <c r="N22" s="30"/>
    </row>
    <row r="23" spans="2:14" s="7" customFormat="1" ht="44.25" customHeight="1">
      <c r="B23" s="45"/>
      <c r="C23" s="28"/>
      <c r="D23" s="28" t="s">
        <v>36</v>
      </c>
      <c r="E23" s="29">
        <v>0.3</v>
      </c>
      <c r="F23" s="56"/>
      <c r="G23" s="32"/>
      <c r="H23" s="56"/>
      <c r="I23" s="35">
        <v>39083</v>
      </c>
      <c r="J23" s="35"/>
      <c r="K23" s="34">
        <v>39436</v>
      </c>
      <c r="L23" s="34"/>
      <c r="M23" s="122"/>
      <c r="N23" s="30"/>
    </row>
    <row r="24" spans="2:14" s="7" customFormat="1" ht="66" customHeight="1">
      <c r="B24" s="45"/>
      <c r="C24" s="28"/>
      <c r="D24" s="28" t="s">
        <v>916</v>
      </c>
      <c r="E24" s="29">
        <v>9.4</v>
      </c>
      <c r="F24" s="102">
        <v>9.4</v>
      </c>
      <c r="G24" s="32"/>
      <c r="H24" s="56"/>
      <c r="I24" s="34">
        <v>38899</v>
      </c>
      <c r="J24" s="34">
        <v>38899</v>
      </c>
      <c r="K24" s="34">
        <v>39082</v>
      </c>
      <c r="L24" s="34">
        <v>39082</v>
      </c>
      <c r="M24" s="122"/>
      <c r="N24" s="30"/>
    </row>
    <row r="25" spans="2:14" s="7" customFormat="1" ht="68.25" customHeight="1">
      <c r="B25" s="45"/>
      <c r="C25" s="28"/>
      <c r="D25" s="28" t="s">
        <v>917</v>
      </c>
      <c r="E25" s="29"/>
      <c r="F25" s="56"/>
      <c r="G25" s="32"/>
      <c r="H25" s="56"/>
      <c r="I25" s="34">
        <v>39083</v>
      </c>
      <c r="J25" s="34"/>
      <c r="K25" s="34">
        <v>39263</v>
      </c>
      <c r="L25" s="34"/>
      <c r="M25" s="122"/>
      <c r="N25" s="30"/>
    </row>
    <row r="26" spans="2:14" s="7" customFormat="1" ht="69.75" customHeight="1">
      <c r="B26" s="45"/>
      <c r="C26" s="28"/>
      <c r="D26" s="28" t="s">
        <v>918</v>
      </c>
      <c r="E26" s="29">
        <v>1</v>
      </c>
      <c r="F26" s="102">
        <v>1</v>
      </c>
      <c r="G26" s="32">
        <v>0.1</v>
      </c>
      <c r="H26" s="102">
        <v>0.31</v>
      </c>
      <c r="I26" s="34">
        <v>38869</v>
      </c>
      <c r="J26" s="34">
        <v>38869</v>
      </c>
      <c r="K26" s="34">
        <v>39082</v>
      </c>
      <c r="L26" s="34">
        <v>39082</v>
      </c>
      <c r="M26" s="122"/>
      <c r="N26" s="30"/>
    </row>
    <row r="27" spans="2:14" s="7" customFormat="1" ht="66.75" customHeight="1">
      <c r="B27" s="45"/>
      <c r="C27" s="28"/>
      <c r="D27" s="28" t="s">
        <v>919</v>
      </c>
      <c r="E27" s="29"/>
      <c r="F27" s="56"/>
      <c r="G27" s="32">
        <v>0.65</v>
      </c>
      <c r="H27" s="102">
        <v>1.003</v>
      </c>
      <c r="I27" s="34">
        <v>38869</v>
      </c>
      <c r="J27" s="34">
        <v>38869</v>
      </c>
      <c r="K27" s="34">
        <v>39082</v>
      </c>
      <c r="L27" s="34">
        <v>39082</v>
      </c>
      <c r="M27" s="122"/>
      <c r="N27" s="30"/>
    </row>
    <row r="28" spans="2:14" s="7" customFormat="1" ht="78.75">
      <c r="B28" s="45"/>
      <c r="C28" s="28"/>
      <c r="D28" s="28" t="s">
        <v>920</v>
      </c>
      <c r="E28" s="29">
        <v>0.05</v>
      </c>
      <c r="F28" s="102">
        <v>0.05</v>
      </c>
      <c r="G28" s="32"/>
      <c r="H28" s="56"/>
      <c r="I28" s="34">
        <v>38869</v>
      </c>
      <c r="J28" s="34">
        <v>38869</v>
      </c>
      <c r="K28" s="34">
        <v>39082</v>
      </c>
      <c r="L28" s="34">
        <v>39082</v>
      </c>
      <c r="M28" s="122"/>
      <c r="N28" s="30"/>
    </row>
    <row r="29" spans="2:14" s="7" customFormat="1" ht="85.5" customHeight="1">
      <c r="B29" s="45"/>
      <c r="C29" s="28"/>
      <c r="D29" s="28" t="s">
        <v>1119</v>
      </c>
      <c r="E29" s="29">
        <v>0.56</v>
      </c>
      <c r="F29" s="56"/>
      <c r="G29" s="32"/>
      <c r="H29" s="56"/>
      <c r="I29" s="34">
        <v>39083</v>
      </c>
      <c r="J29" s="34"/>
      <c r="K29" s="34">
        <v>39447</v>
      </c>
      <c r="L29" s="34"/>
      <c r="M29" s="122"/>
      <c r="N29" s="30"/>
    </row>
    <row r="30" spans="2:14" s="7" customFormat="1" ht="43.5" customHeight="1">
      <c r="B30" s="45"/>
      <c r="C30" s="28"/>
      <c r="D30" s="28" t="s">
        <v>1120</v>
      </c>
      <c r="E30" s="29">
        <v>0.7</v>
      </c>
      <c r="F30" s="56"/>
      <c r="G30" s="32">
        <v>0.5</v>
      </c>
      <c r="H30" s="56"/>
      <c r="I30" s="34">
        <v>39083</v>
      </c>
      <c r="J30" s="34"/>
      <c r="K30" s="34">
        <v>39263</v>
      </c>
      <c r="L30" s="34"/>
      <c r="M30" s="122"/>
      <c r="N30" s="30"/>
    </row>
    <row r="31" spans="2:14" s="7" customFormat="1" ht="67.5">
      <c r="B31" s="45"/>
      <c r="C31" s="28"/>
      <c r="D31" s="28" t="s">
        <v>1121</v>
      </c>
      <c r="E31" s="29">
        <v>10</v>
      </c>
      <c r="F31" s="56"/>
      <c r="G31" s="32"/>
      <c r="H31" s="56"/>
      <c r="I31" s="34">
        <v>39083</v>
      </c>
      <c r="J31" s="34"/>
      <c r="K31" s="34">
        <v>39447</v>
      </c>
      <c r="L31" s="34"/>
      <c r="M31" s="122"/>
      <c r="N31" s="30"/>
    </row>
    <row r="32" spans="2:14" s="7" customFormat="1" ht="78.75">
      <c r="B32" s="45"/>
      <c r="C32" s="28"/>
      <c r="D32" s="28" t="s">
        <v>37</v>
      </c>
      <c r="E32" s="29"/>
      <c r="F32" s="56"/>
      <c r="G32" s="32">
        <v>0.5</v>
      </c>
      <c r="H32" s="56"/>
      <c r="I32" s="34">
        <v>39083</v>
      </c>
      <c r="J32" s="34"/>
      <c r="K32" s="34">
        <v>39263</v>
      </c>
      <c r="L32" s="34"/>
      <c r="M32" s="122"/>
      <c r="N32" s="30"/>
    </row>
    <row r="33" spans="2:14" s="7" customFormat="1" ht="78.75">
      <c r="B33" s="45"/>
      <c r="C33" s="28"/>
      <c r="D33" s="28" t="s">
        <v>38</v>
      </c>
      <c r="E33" s="29"/>
      <c r="F33" s="56"/>
      <c r="G33" s="32">
        <v>0.5</v>
      </c>
      <c r="H33" s="56"/>
      <c r="I33" s="34">
        <v>39264</v>
      </c>
      <c r="J33" s="34"/>
      <c r="K33" s="34">
        <v>39447</v>
      </c>
      <c r="L33" s="34"/>
      <c r="M33" s="122"/>
      <c r="N33" s="30"/>
    </row>
    <row r="34" spans="2:14" s="7" customFormat="1" ht="67.5">
      <c r="B34" s="45"/>
      <c r="C34" s="28"/>
      <c r="D34" s="28" t="s">
        <v>308</v>
      </c>
      <c r="E34" s="29">
        <v>0.2</v>
      </c>
      <c r="F34" s="102">
        <v>0.2</v>
      </c>
      <c r="G34" s="32"/>
      <c r="H34" s="56"/>
      <c r="I34" s="34">
        <v>38899</v>
      </c>
      <c r="J34" s="34">
        <v>38899</v>
      </c>
      <c r="K34" s="34">
        <v>39082</v>
      </c>
      <c r="L34" s="34">
        <v>39082</v>
      </c>
      <c r="M34" s="122"/>
      <c r="N34" s="30"/>
    </row>
    <row r="35" spans="2:14" s="7" customFormat="1" ht="67.5">
      <c r="B35" s="45"/>
      <c r="C35" s="28"/>
      <c r="D35" s="28" t="s">
        <v>309</v>
      </c>
      <c r="E35" s="29">
        <v>0.52</v>
      </c>
      <c r="F35" s="123"/>
      <c r="G35" s="32"/>
      <c r="H35" s="56"/>
      <c r="I35" s="34">
        <v>39083</v>
      </c>
      <c r="J35" s="34"/>
      <c r="K35" s="34">
        <v>39447</v>
      </c>
      <c r="L35" s="34"/>
      <c r="M35" s="122"/>
      <c r="N35" s="30"/>
    </row>
    <row r="36" spans="2:14" s="7" customFormat="1" ht="75.75" customHeight="1">
      <c r="B36" s="45"/>
      <c r="C36" s="28"/>
      <c r="D36" s="31" t="s">
        <v>310</v>
      </c>
      <c r="E36" s="29">
        <v>0.8</v>
      </c>
      <c r="F36" s="102">
        <v>0.8</v>
      </c>
      <c r="G36" s="32">
        <v>0.1</v>
      </c>
      <c r="H36" s="102">
        <v>1.081</v>
      </c>
      <c r="I36" s="34">
        <v>38961</v>
      </c>
      <c r="J36" s="34">
        <v>38961</v>
      </c>
      <c r="K36" s="34">
        <v>39082</v>
      </c>
      <c r="L36" s="34">
        <v>39082</v>
      </c>
      <c r="M36" s="122"/>
      <c r="N36" s="30"/>
    </row>
    <row r="37" spans="2:14" s="7" customFormat="1" ht="45.75" customHeight="1">
      <c r="B37" s="45"/>
      <c r="C37" s="28"/>
      <c r="D37" s="28" t="s">
        <v>311</v>
      </c>
      <c r="E37" s="29">
        <v>1.4</v>
      </c>
      <c r="F37" s="102">
        <v>1.4</v>
      </c>
      <c r="G37" s="32">
        <v>0.9</v>
      </c>
      <c r="H37" s="102">
        <v>0.972</v>
      </c>
      <c r="I37" s="34">
        <v>38899</v>
      </c>
      <c r="J37" s="34">
        <v>38899</v>
      </c>
      <c r="K37" s="34">
        <v>39082</v>
      </c>
      <c r="L37" s="34">
        <v>39082</v>
      </c>
      <c r="M37" s="122"/>
      <c r="N37" s="30"/>
    </row>
    <row r="38" spans="2:14" s="7" customFormat="1" ht="39" customHeight="1">
      <c r="B38" s="45"/>
      <c r="C38" s="28"/>
      <c r="D38" s="28" t="s">
        <v>312</v>
      </c>
      <c r="E38" s="29">
        <v>0.5</v>
      </c>
      <c r="F38" s="102">
        <v>0.5</v>
      </c>
      <c r="G38" s="32"/>
      <c r="H38" s="56"/>
      <c r="I38" s="34">
        <v>38899</v>
      </c>
      <c r="J38" s="34">
        <v>38899</v>
      </c>
      <c r="K38" s="34">
        <v>39082</v>
      </c>
      <c r="L38" s="34">
        <v>39082</v>
      </c>
      <c r="M38" s="122"/>
      <c r="N38" s="30"/>
    </row>
    <row r="39" spans="2:14" s="7" customFormat="1" ht="33.75">
      <c r="B39" s="45"/>
      <c r="C39" s="28"/>
      <c r="D39" s="28" t="s">
        <v>312</v>
      </c>
      <c r="E39" s="29">
        <v>0.5</v>
      </c>
      <c r="F39" s="56"/>
      <c r="G39" s="32">
        <v>0.5</v>
      </c>
      <c r="H39" s="56"/>
      <c r="I39" s="34">
        <v>39083</v>
      </c>
      <c r="J39" s="34"/>
      <c r="K39" s="34">
        <v>39447</v>
      </c>
      <c r="L39" s="34"/>
      <c r="M39" s="122"/>
      <c r="N39" s="30"/>
    </row>
    <row r="40" spans="2:14" s="7" customFormat="1" ht="33.75">
      <c r="B40" s="45"/>
      <c r="C40" s="28"/>
      <c r="D40" s="28" t="s">
        <v>313</v>
      </c>
      <c r="E40" s="29">
        <v>0.1</v>
      </c>
      <c r="F40" s="102">
        <v>0.1</v>
      </c>
      <c r="G40" s="32"/>
      <c r="H40" s="56"/>
      <c r="I40" s="34">
        <v>38869</v>
      </c>
      <c r="J40" s="34">
        <v>38869</v>
      </c>
      <c r="K40" s="34">
        <v>39082</v>
      </c>
      <c r="L40" s="34">
        <v>39082</v>
      </c>
      <c r="M40" s="122"/>
      <c r="N40" s="30"/>
    </row>
    <row r="41" spans="2:14" s="7" customFormat="1" ht="40.5" customHeight="1">
      <c r="B41" s="45"/>
      <c r="C41" s="28"/>
      <c r="D41" s="28" t="s">
        <v>314</v>
      </c>
      <c r="E41" s="29">
        <v>0.2</v>
      </c>
      <c r="F41" s="56"/>
      <c r="G41" s="32"/>
      <c r="H41" s="56"/>
      <c r="I41" s="34">
        <v>39083</v>
      </c>
      <c r="J41" s="34"/>
      <c r="K41" s="34">
        <v>39447</v>
      </c>
      <c r="L41" s="34"/>
      <c r="M41" s="122"/>
      <c r="N41" s="30"/>
    </row>
    <row r="42" spans="2:14" s="7" customFormat="1" ht="32.25" customHeight="1">
      <c r="B42" s="45"/>
      <c r="C42" s="28"/>
      <c r="D42" s="28" t="s">
        <v>315</v>
      </c>
      <c r="E42" s="29">
        <v>0.1</v>
      </c>
      <c r="F42" s="102">
        <v>0.1</v>
      </c>
      <c r="G42" s="32"/>
      <c r="H42" s="56"/>
      <c r="I42" s="34">
        <v>38869</v>
      </c>
      <c r="J42" s="34">
        <v>38869</v>
      </c>
      <c r="K42" s="34">
        <v>39082</v>
      </c>
      <c r="L42" s="34">
        <v>39082</v>
      </c>
      <c r="M42" s="122"/>
      <c r="N42" s="30"/>
    </row>
    <row r="43" spans="2:14" s="7" customFormat="1" ht="40.5" customHeight="1">
      <c r="B43" s="45"/>
      <c r="C43" s="28"/>
      <c r="D43" s="28" t="s">
        <v>316</v>
      </c>
      <c r="E43" s="29">
        <v>0.25</v>
      </c>
      <c r="F43" s="56"/>
      <c r="G43" s="32"/>
      <c r="H43" s="56"/>
      <c r="I43" s="34">
        <v>39083</v>
      </c>
      <c r="J43" s="34"/>
      <c r="K43" s="34">
        <v>39447</v>
      </c>
      <c r="L43" s="34"/>
      <c r="M43" s="122"/>
      <c r="N43" s="30"/>
    </row>
    <row r="44" spans="2:14" s="7" customFormat="1" ht="156.75" customHeight="1">
      <c r="B44" s="45"/>
      <c r="C44" s="255" t="s">
        <v>829</v>
      </c>
      <c r="D44" s="255"/>
      <c r="E44" s="29"/>
      <c r="F44" s="134"/>
      <c r="G44" s="32"/>
      <c r="H44" s="134"/>
      <c r="I44" s="34"/>
      <c r="J44" s="34"/>
      <c r="K44" s="34"/>
      <c r="L44" s="34"/>
      <c r="M44" s="124"/>
      <c r="N44" s="106"/>
    </row>
    <row r="45" spans="2:14" s="7" customFormat="1" ht="52.5" customHeight="1">
      <c r="B45" s="45"/>
      <c r="C45" s="36"/>
      <c r="D45" s="28" t="s">
        <v>830</v>
      </c>
      <c r="E45" s="38">
        <v>0.5</v>
      </c>
      <c r="F45" s="102">
        <v>0.5</v>
      </c>
      <c r="G45" s="40"/>
      <c r="H45" s="56"/>
      <c r="I45" s="54">
        <v>38961</v>
      </c>
      <c r="J45" s="54">
        <v>38961</v>
      </c>
      <c r="K45" s="54">
        <v>39082</v>
      </c>
      <c r="L45" s="54">
        <v>39082</v>
      </c>
      <c r="M45" s="122"/>
      <c r="N45" s="30"/>
    </row>
    <row r="46" spans="2:14" s="7" customFormat="1" ht="41.25" customHeight="1">
      <c r="B46" s="45"/>
      <c r="C46" s="36"/>
      <c r="D46" s="28" t="s">
        <v>831</v>
      </c>
      <c r="E46" s="38">
        <v>0.8</v>
      </c>
      <c r="F46" s="56"/>
      <c r="G46" s="40"/>
      <c r="H46" s="56"/>
      <c r="I46" s="54">
        <v>39083</v>
      </c>
      <c r="J46" s="54"/>
      <c r="K46" s="54">
        <v>39436</v>
      </c>
      <c r="L46" s="54"/>
      <c r="M46" s="122"/>
      <c r="N46" s="30"/>
    </row>
    <row r="47" spans="2:14" s="7" customFormat="1" ht="40.5" customHeight="1">
      <c r="B47" s="45"/>
      <c r="C47" s="36"/>
      <c r="D47" s="28" t="s">
        <v>832</v>
      </c>
      <c r="E47" s="39"/>
      <c r="F47" s="56"/>
      <c r="G47" s="41">
        <v>1</v>
      </c>
      <c r="H47" s="56"/>
      <c r="I47" s="54">
        <v>39083</v>
      </c>
      <c r="J47" s="54"/>
      <c r="K47" s="54">
        <v>39234</v>
      </c>
      <c r="L47" s="54"/>
      <c r="M47" s="122"/>
      <c r="N47" s="30"/>
    </row>
    <row r="48" spans="2:14" s="7" customFormat="1" ht="51.75" customHeight="1">
      <c r="B48" s="45"/>
      <c r="C48" s="36"/>
      <c r="D48" s="28" t="s">
        <v>833</v>
      </c>
      <c r="E48" s="38">
        <v>0.5</v>
      </c>
      <c r="F48" s="56"/>
      <c r="G48" s="41"/>
      <c r="H48" s="56"/>
      <c r="I48" s="54">
        <v>39083</v>
      </c>
      <c r="J48" s="54"/>
      <c r="K48" s="54">
        <v>39234</v>
      </c>
      <c r="L48" s="54"/>
      <c r="M48" s="122"/>
      <c r="N48" s="30"/>
    </row>
    <row r="49" spans="2:14" s="7" customFormat="1" ht="51" customHeight="1">
      <c r="B49" s="45"/>
      <c r="C49" s="36"/>
      <c r="D49" s="28" t="s">
        <v>834</v>
      </c>
      <c r="E49" s="37">
        <v>0.3</v>
      </c>
      <c r="F49" s="102">
        <v>0.3</v>
      </c>
      <c r="G49" s="42"/>
      <c r="H49" s="56"/>
      <c r="I49" s="34">
        <v>38899</v>
      </c>
      <c r="J49" s="34">
        <v>38899</v>
      </c>
      <c r="K49" s="34">
        <v>39082</v>
      </c>
      <c r="L49" s="34">
        <v>39082</v>
      </c>
      <c r="M49" s="122"/>
      <c r="N49" s="30"/>
    </row>
    <row r="50" spans="2:14" s="7" customFormat="1" ht="63" customHeight="1">
      <c r="B50" s="45"/>
      <c r="C50" s="36"/>
      <c r="D50" s="28" t="s">
        <v>835</v>
      </c>
      <c r="E50" s="37">
        <v>0.4</v>
      </c>
      <c r="F50" s="56"/>
      <c r="G50" s="42"/>
      <c r="H50" s="56"/>
      <c r="I50" s="34">
        <v>39083</v>
      </c>
      <c r="J50" s="34"/>
      <c r="K50" s="34">
        <v>39436</v>
      </c>
      <c r="L50" s="34"/>
      <c r="M50" s="122"/>
      <c r="N50" s="30"/>
    </row>
    <row r="51" spans="2:14" s="7" customFormat="1" ht="53.25" customHeight="1">
      <c r="B51" s="45"/>
      <c r="C51" s="36"/>
      <c r="D51" s="28" t="s">
        <v>836</v>
      </c>
      <c r="E51" s="37">
        <v>3</v>
      </c>
      <c r="F51" s="56"/>
      <c r="G51" s="42"/>
      <c r="H51" s="56"/>
      <c r="I51" s="34">
        <v>39083</v>
      </c>
      <c r="J51" s="34"/>
      <c r="K51" s="34">
        <v>39436</v>
      </c>
      <c r="L51" s="34"/>
      <c r="M51" s="122"/>
      <c r="N51" s="30"/>
    </row>
    <row r="52" spans="2:14" s="7" customFormat="1" ht="61.5" customHeight="1">
      <c r="B52" s="45"/>
      <c r="C52" s="36"/>
      <c r="D52" s="28" t="s">
        <v>837</v>
      </c>
      <c r="E52" s="37">
        <v>0.3</v>
      </c>
      <c r="F52" s="56"/>
      <c r="G52" s="42"/>
      <c r="H52" s="56"/>
      <c r="I52" s="34">
        <v>39083</v>
      </c>
      <c r="J52" s="34"/>
      <c r="K52" s="34">
        <v>39436</v>
      </c>
      <c r="L52" s="34"/>
      <c r="M52" s="122"/>
      <c r="N52" s="30"/>
    </row>
    <row r="53" spans="2:14" s="7" customFormat="1" ht="66" customHeight="1">
      <c r="B53" s="45"/>
      <c r="C53" s="36"/>
      <c r="D53" s="28" t="s">
        <v>838</v>
      </c>
      <c r="E53" s="37"/>
      <c r="F53" s="56"/>
      <c r="G53" s="42">
        <v>0.6</v>
      </c>
      <c r="H53" s="56"/>
      <c r="I53" s="34">
        <v>39083</v>
      </c>
      <c r="J53" s="34"/>
      <c r="K53" s="34">
        <v>39436</v>
      </c>
      <c r="L53" s="34"/>
      <c r="M53" s="122"/>
      <c r="N53" s="30"/>
    </row>
    <row r="54" spans="2:14" s="7" customFormat="1" ht="60.75" customHeight="1">
      <c r="B54" s="45"/>
      <c r="C54" s="36"/>
      <c r="D54" s="28" t="s">
        <v>839</v>
      </c>
      <c r="E54" s="37">
        <v>0.5</v>
      </c>
      <c r="F54" s="56"/>
      <c r="G54" s="42"/>
      <c r="H54" s="56"/>
      <c r="I54" s="34">
        <v>39083</v>
      </c>
      <c r="J54" s="34"/>
      <c r="K54" s="34">
        <v>39436</v>
      </c>
      <c r="L54" s="34"/>
      <c r="M54" s="122"/>
      <c r="N54" s="30"/>
    </row>
    <row r="55" spans="2:14" s="7" customFormat="1" ht="39" customHeight="1">
      <c r="B55" s="45"/>
      <c r="C55" s="36"/>
      <c r="D55" s="28" t="s">
        <v>840</v>
      </c>
      <c r="E55" s="37">
        <v>0.3</v>
      </c>
      <c r="F55" s="56"/>
      <c r="G55" s="42"/>
      <c r="H55" s="56"/>
      <c r="I55" s="34">
        <v>39083</v>
      </c>
      <c r="J55" s="34"/>
      <c r="K55" s="34">
        <v>39436</v>
      </c>
      <c r="L55" s="34"/>
      <c r="M55" s="122"/>
      <c r="N55" s="30"/>
    </row>
    <row r="56" spans="2:14" s="7" customFormat="1" ht="28.5" customHeight="1">
      <c r="B56" s="45"/>
      <c r="C56" s="36"/>
      <c r="D56" s="28" t="s">
        <v>841</v>
      </c>
      <c r="E56" s="37"/>
      <c r="F56" s="56"/>
      <c r="G56" s="42">
        <v>0.5</v>
      </c>
      <c r="H56" s="56"/>
      <c r="I56" s="34">
        <v>39083</v>
      </c>
      <c r="J56" s="34"/>
      <c r="K56" s="34">
        <v>39436</v>
      </c>
      <c r="L56" s="34"/>
      <c r="M56" s="122"/>
      <c r="N56" s="30"/>
    </row>
    <row r="57" spans="2:14" s="7" customFormat="1" ht="30.75" customHeight="1">
      <c r="B57" s="45"/>
      <c r="C57" s="36"/>
      <c r="D57" s="28" t="s">
        <v>842</v>
      </c>
      <c r="E57" s="37">
        <v>0.65</v>
      </c>
      <c r="F57" s="56"/>
      <c r="G57" s="42"/>
      <c r="H57" s="56"/>
      <c r="I57" s="34">
        <v>39083</v>
      </c>
      <c r="J57" s="34"/>
      <c r="K57" s="34">
        <v>39436</v>
      </c>
      <c r="L57" s="34"/>
      <c r="M57" s="122"/>
      <c r="N57" s="30"/>
    </row>
    <row r="58" spans="2:14" s="7" customFormat="1" ht="64.5" customHeight="1">
      <c r="B58" s="45"/>
      <c r="C58" s="36"/>
      <c r="D58" s="28" t="s">
        <v>843</v>
      </c>
      <c r="E58" s="37">
        <v>0.3</v>
      </c>
      <c r="F58" s="56"/>
      <c r="G58" s="42"/>
      <c r="H58" s="56"/>
      <c r="I58" s="34">
        <v>39083</v>
      </c>
      <c r="J58" s="34"/>
      <c r="K58" s="34">
        <v>39436</v>
      </c>
      <c r="L58" s="34"/>
      <c r="M58" s="122"/>
      <c r="N58" s="30"/>
    </row>
    <row r="59" spans="2:14" s="7" customFormat="1" ht="63.75" customHeight="1">
      <c r="B59" s="45"/>
      <c r="C59" s="36"/>
      <c r="D59" s="28" t="s">
        <v>844</v>
      </c>
      <c r="E59" s="37">
        <v>0.3</v>
      </c>
      <c r="F59" s="102">
        <v>0.3</v>
      </c>
      <c r="G59" s="42"/>
      <c r="H59" s="56"/>
      <c r="I59" s="34">
        <v>38899</v>
      </c>
      <c r="J59" s="34">
        <v>38899</v>
      </c>
      <c r="K59" s="34">
        <v>39082</v>
      </c>
      <c r="L59" s="34">
        <v>39082</v>
      </c>
      <c r="M59" s="122"/>
      <c r="N59" s="30"/>
    </row>
    <row r="60" spans="2:14" s="7" customFormat="1" ht="63" customHeight="1">
      <c r="B60" s="45"/>
      <c r="C60" s="36"/>
      <c r="D60" s="28" t="s">
        <v>663</v>
      </c>
      <c r="E60" s="37">
        <v>0.45</v>
      </c>
      <c r="F60" s="102"/>
      <c r="G60" s="42"/>
      <c r="H60" s="56"/>
      <c r="I60" s="34">
        <v>39083</v>
      </c>
      <c r="J60" s="34"/>
      <c r="K60" s="34">
        <v>39436</v>
      </c>
      <c r="L60" s="34"/>
      <c r="M60" s="122"/>
      <c r="N60" s="30"/>
    </row>
    <row r="61" spans="2:14" s="7" customFormat="1" ht="127.5" customHeight="1">
      <c r="B61" s="45"/>
      <c r="C61" s="255" t="s">
        <v>664</v>
      </c>
      <c r="D61" s="255"/>
      <c r="E61" s="29"/>
      <c r="F61" s="134"/>
      <c r="G61" s="32"/>
      <c r="H61" s="134"/>
      <c r="I61" s="34"/>
      <c r="J61" s="34"/>
      <c r="K61" s="34"/>
      <c r="L61" s="34"/>
      <c r="M61" s="124"/>
      <c r="N61" s="106"/>
    </row>
    <row r="62" spans="2:14" s="7" customFormat="1" ht="50.25" customHeight="1">
      <c r="B62" s="45"/>
      <c r="C62" s="36"/>
      <c r="D62" s="28" t="s">
        <v>665</v>
      </c>
      <c r="E62" s="29">
        <v>0.2</v>
      </c>
      <c r="F62" s="102">
        <v>0.2</v>
      </c>
      <c r="G62" s="32"/>
      <c r="H62" s="56"/>
      <c r="I62" s="34">
        <v>38961</v>
      </c>
      <c r="J62" s="34">
        <v>38961</v>
      </c>
      <c r="K62" s="34">
        <v>39082</v>
      </c>
      <c r="L62" s="34">
        <v>39082</v>
      </c>
      <c r="M62" s="122"/>
      <c r="N62" s="30"/>
    </row>
    <row r="63" spans="2:14" s="7" customFormat="1" ht="45">
      <c r="B63" s="45"/>
      <c r="C63" s="36"/>
      <c r="D63" s="28" t="s">
        <v>123</v>
      </c>
      <c r="E63" s="29">
        <v>0.34</v>
      </c>
      <c r="F63" s="56"/>
      <c r="G63" s="32"/>
      <c r="H63" s="56"/>
      <c r="I63" s="34">
        <v>39083</v>
      </c>
      <c r="J63" s="34"/>
      <c r="K63" s="34">
        <v>39431</v>
      </c>
      <c r="L63" s="34"/>
      <c r="M63" s="122"/>
      <c r="N63" s="30"/>
    </row>
    <row r="64" spans="2:14" s="7" customFormat="1" ht="33.75">
      <c r="B64" s="45"/>
      <c r="C64" s="36"/>
      <c r="D64" s="28" t="s">
        <v>124</v>
      </c>
      <c r="E64" s="29">
        <v>0.54</v>
      </c>
      <c r="F64" s="56"/>
      <c r="G64" s="32"/>
      <c r="H64" s="56"/>
      <c r="I64" s="34">
        <v>39083</v>
      </c>
      <c r="J64" s="34"/>
      <c r="K64" s="34">
        <v>39263</v>
      </c>
      <c r="L64" s="34"/>
      <c r="M64" s="122"/>
      <c r="N64" s="30"/>
    </row>
    <row r="65" spans="2:14" s="7" customFormat="1" ht="33.75">
      <c r="B65" s="45"/>
      <c r="C65" s="36"/>
      <c r="D65" s="28" t="s">
        <v>125</v>
      </c>
      <c r="E65" s="37">
        <v>0.935</v>
      </c>
      <c r="F65" s="56"/>
      <c r="G65" s="42"/>
      <c r="H65" s="56"/>
      <c r="I65" s="34">
        <v>39083</v>
      </c>
      <c r="J65" s="34"/>
      <c r="K65" s="34">
        <v>39447</v>
      </c>
      <c r="L65" s="34"/>
      <c r="M65" s="122"/>
      <c r="N65" s="30"/>
    </row>
    <row r="66" spans="2:14" s="7" customFormat="1" ht="22.5">
      <c r="B66" s="45"/>
      <c r="C66" s="36"/>
      <c r="D66" s="28" t="s">
        <v>126</v>
      </c>
      <c r="E66" s="37">
        <v>0.2</v>
      </c>
      <c r="F66" s="56"/>
      <c r="G66" s="42"/>
      <c r="H66" s="56"/>
      <c r="I66" s="34">
        <v>39083</v>
      </c>
      <c r="J66" s="34"/>
      <c r="K66" s="34">
        <v>39447</v>
      </c>
      <c r="L66" s="34"/>
      <c r="M66" s="122"/>
      <c r="N66" s="30"/>
    </row>
    <row r="67" spans="2:14" s="7" customFormat="1" ht="30.75" customHeight="1">
      <c r="B67" s="45"/>
      <c r="C67" s="36"/>
      <c r="D67" s="28" t="s">
        <v>127</v>
      </c>
      <c r="E67" s="37"/>
      <c r="F67" s="56"/>
      <c r="G67" s="42">
        <v>0.2</v>
      </c>
      <c r="H67" s="56"/>
      <c r="I67" s="34">
        <v>39083</v>
      </c>
      <c r="J67" s="34"/>
      <c r="K67" s="34">
        <v>39447</v>
      </c>
      <c r="L67" s="34"/>
      <c r="M67" s="122"/>
      <c r="N67" s="30"/>
    </row>
    <row r="68" spans="2:14" s="7" customFormat="1" ht="45">
      <c r="B68" s="45"/>
      <c r="C68" s="36"/>
      <c r="D68" s="36" t="s">
        <v>128</v>
      </c>
      <c r="E68" s="29">
        <v>10</v>
      </c>
      <c r="F68" s="56"/>
      <c r="G68" s="32"/>
      <c r="H68" s="56"/>
      <c r="I68" s="34">
        <v>39083</v>
      </c>
      <c r="J68" s="34"/>
      <c r="K68" s="34">
        <v>39436</v>
      </c>
      <c r="L68" s="34"/>
      <c r="M68" s="122"/>
      <c r="N68" s="30"/>
    </row>
    <row r="69" spans="2:14" s="7" customFormat="1" ht="45">
      <c r="B69" s="45"/>
      <c r="C69" s="36"/>
      <c r="D69" s="36" t="s">
        <v>129</v>
      </c>
      <c r="E69" s="29"/>
      <c r="F69" s="56"/>
      <c r="G69" s="32">
        <v>0.7</v>
      </c>
      <c r="H69" s="102">
        <v>0.846</v>
      </c>
      <c r="I69" s="34">
        <v>38718</v>
      </c>
      <c r="J69" s="34">
        <v>38718</v>
      </c>
      <c r="K69" s="34">
        <v>39082</v>
      </c>
      <c r="L69" s="34">
        <v>39082</v>
      </c>
      <c r="M69" s="122"/>
      <c r="N69" s="30"/>
    </row>
    <row r="70" spans="2:14" s="7" customFormat="1" ht="45">
      <c r="B70" s="45"/>
      <c r="C70" s="36"/>
      <c r="D70" s="36" t="s">
        <v>130</v>
      </c>
      <c r="E70" s="29">
        <v>0.753</v>
      </c>
      <c r="F70" s="56">
        <v>0.753</v>
      </c>
      <c r="G70" s="32"/>
      <c r="H70" s="56"/>
      <c r="I70" s="34">
        <v>38930</v>
      </c>
      <c r="J70" s="34">
        <v>38930</v>
      </c>
      <c r="K70" s="34">
        <v>39082</v>
      </c>
      <c r="L70" s="34">
        <v>39082</v>
      </c>
      <c r="M70" s="122"/>
      <c r="N70" s="30"/>
    </row>
    <row r="71" spans="2:14" s="7" customFormat="1" ht="45">
      <c r="B71" s="45"/>
      <c r="C71" s="36"/>
      <c r="D71" s="36" t="s">
        <v>131</v>
      </c>
      <c r="E71" s="29">
        <v>4.2</v>
      </c>
      <c r="F71" s="56"/>
      <c r="G71" s="32"/>
      <c r="H71" s="56"/>
      <c r="I71" s="34">
        <v>39083</v>
      </c>
      <c r="J71" s="34"/>
      <c r="K71" s="34">
        <v>39436</v>
      </c>
      <c r="L71" s="34"/>
      <c r="M71" s="122"/>
      <c r="N71" s="30"/>
    </row>
    <row r="72" spans="2:14" s="7" customFormat="1" ht="56.25">
      <c r="B72" s="45"/>
      <c r="C72" s="36"/>
      <c r="D72" s="36" t="s">
        <v>132</v>
      </c>
      <c r="E72" s="29">
        <v>1.27</v>
      </c>
      <c r="F72" s="102">
        <v>1.27</v>
      </c>
      <c r="G72" s="32"/>
      <c r="H72" s="56"/>
      <c r="I72" s="34">
        <v>38961</v>
      </c>
      <c r="J72" s="34">
        <v>38961</v>
      </c>
      <c r="K72" s="34">
        <v>39082</v>
      </c>
      <c r="L72" s="34">
        <v>39082</v>
      </c>
      <c r="M72" s="122"/>
      <c r="N72" s="30"/>
    </row>
    <row r="73" spans="2:14" s="7" customFormat="1" ht="45" customHeight="1">
      <c r="B73" s="45"/>
      <c r="C73" s="36"/>
      <c r="D73" s="36" t="s">
        <v>133</v>
      </c>
      <c r="E73" s="29">
        <v>1.27</v>
      </c>
      <c r="F73" s="134"/>
      <c r="G73" s="32"/>
      <c r="H73" s="134"/>
      <c r="I73" s="34">
        <v>39083</v>
      </c>
      <c r="J73" s="34"/>
      <c r="K73" s="34">
        <v>39436</v>
      </c>
      <c r="L73" s="34"/>
      <c r="M73" s="124"/>
      <c r="N73" s="106"/>
    </row>
    <row r="74" spans="2:14" s="7" customFormat="1" ht="93" customHeight="1">
      <c r="B74" s="45"/>
      <c r="C74" s="255" t="s">
        <v>134</v>
      </c>
      <c r="D74" s="255"/>
      <c r="E74" s="29"/>
      <c r="F74" s="56"/>
      <c r="G74" s="32"/>
      <c r="H74" s="56"/>
      <c r="I74" s="34"/>
      <c r="J74" s="34"/>
      <c r="K74" s="34"/>
      <c r="L74" s="34"/>
      <c r="M74" s="122"/>
      <c r="N74" s="30"/>
    </row>
    <row r="75" spans="2:14" s="7" customFormat="1" ht="53.25" customHeight="1">
      <c r="B75" s="45"/>
      <c r="C75" s="36"/>
      <c r="D75" s="28" t="s">
        <v>135</v>
      </c>
      <c r="E75" s="29">
        <v>0.24</v>
      </c>
      <c r="F75" s="102">
        <v>0.24</v>
      </c>
      <c r="G75" s="32"/>
      <c r="H75" s="56"/>
      <c r="I75" s="34">
        <v>38869</v>
      </c>
      <c r="J75" s="34">
        <v>38869</v>
      </c>
      <c r="K75" s="34">
        <v>39082</v>
      </c>
      <c r="L75" s="34">
        <v>39082</v>
      </c>
      <c r="M75" s="122"/>
      <c r="N75" s="30"/>
    </row>
    <row r="76" spans="2:14" s="7" customFormat="1" ht="50.25" customHeight="1">
      <c r="B76" s="45"/>
      <c r="C76" s="36"/>
      <c r="D76" s="28" t="s">
        <v>136</v>
      </c>
      <c r="E76" s="29">
        <v>0.4</v>
      </c>
      <c r="F76" s="56"/>
      <c r="G76" s="32"/>
      <c r="H76" s="56"/>
      <c r="I76" s="34">
        <v>39083</v>
      </c>
      <c r="J76" s="34"/>
      <c r="K76" s="34">
        <v>39436</v>
      </c>
      <c r="L76" s="34"/>
      <c r="M76" s="122"/>
      <c r="N76" s="30"/>
    </row>
    <row r="77" spans="2:14" s="7" customFormat="1" ht="49.5" customHeight="1">
      <c r="B77" s="45"/>
      <c r="C77" s="36"/>
      <c r="D77" s="28" t="s">
        <v>137</v>
      </c>
      <c r="E77" s="29">
        <v>0.14</v>
      </c>
      <c r="F77" s="102">
        <v>0.14</v>
      </c>
      <c r="G77" s="32"/>
      <c r="H77" s="56"/>
      <c r="I77" s="34">
        <v>38869</v>
      </c>
      <c r="J77" s="34">
        <v>38869</v>
      </c>
      <c r="K77" s="34">
        <v>39082</v>
      </c>
      <c r="L77" s="34">
        <v>39082</v>
      </c>
      <c r="M77" s="122"/>
      <c r="N77" s="30"/>
    </row>
    <row r="78" spans="2:14" s="7" customFormat="1" ht="53.25" customHeight="1">
      <c r="B78" s="45"/>
      <c r="C78" s="36"/>
      <c r="D78" s="28" t="s">
        <v>138</v>
      </c>
      <c r="E78" s="29">
        <v>0.2</v>
      </c>
      <c r="F78" s="56"/>
      <c r="G78" s="32"/>
      <c r="H78" s="56"/>
      <c r="I78" s="34">
        <v>39083</v>
      </c>
      <c r="J78" s="34"/>
      <c r="K78" s="34">
        <v>39436</v>
      </c>
      <c r="L78" s="34"/>
      <c r="M78" s="122"/>
      <c r="N78" s="30"/>
    </row>
    <row r="79" spans="2:14" s="7" customFormat="1" ht="46.5" customHeight="1">
      <c r="B79" s="45"/>
      <c r="C79" s="36"/>
      <c r="D79" s="28" t="s">
        <v>139</v>
      </c>
      <c r="E79" s="29">
        <v>16</v>
      </c>
      <c r="F79" s="102">
        <v>16</v>
      </c>
      <c r="G79" s="32"/>
      <c r="H79" s="56"/>
      <c r="I79" s="34">
        <v>38869</v>
      </c>
      <c r="J79" s="34">
        <v>38869</v>
      </c>
      <c r="K79" s="34">
        <v>39082</v>
      </c>
      <c r="L79" s="34">
        <v>39082</v>
      </c>
      <c r="M79" s="122"/>
      <c r="N79" s="30"/>
    </row>
    <row r="80" spans="2:14" s="7" customFormat="1" ht="66" customHeight="1">
      <c r="B80" s="45"/>
      <c r="C80" s="36"/>
      <c r="D80" s="28" t="s">
        <v>140</v>
      </c>
      <c r="E80" s="29">
        <v>10.5</v>
      </c>
      <c r="F80" s="56"/>
      <c r="G80" s="32"/>
      <c r="H80" s="56"/>
      <c r="I80" s="34">
        <v>39083</v>
      </c>
      <c r="J80" s="34"/>
      <c r="K80" s="34">
        <v>39436</v>
      </c>
      <c r="L80" s="34">
        <v>39436</v>
      </c>
      <c r="M80" s="122"/>
      <c r="N80" s="30"/>
    </row>
    <row r="81" spans="2:14" s="7" customFormat="1" ht="50.25" customHeight="1">
      <c r="B81" s="45"/>
      <c r="C81" s="36"/>
      <c r="D81" s="28" t="s">
        <v>141</v>
      </c>
      <c r="E81" s="29">
        <v>1.4</v>
      </c>
      <c r="F81" s="56"/>
      <c r="G81" s="32"/>
      <c r="H81" s="56"/>
      <c r="I81" s="34">
        <v>39083</v>
      </c>
      <c r="J81" s="34"/>
      <c r="K81" s="34">
        <v>39436</v>
      </c>
      <c r="L81" s="34"/>
      <c r="M81" s="122"/>
      <c r="N81" s="30"/>
    </row>
    <row r="82" spans="2:14" s="7" customFormat="1" ht="42.75" customHeight="1">
      <c r="B82" s="45"/>
      <c r="C82" s="36"/>
      <c r="D82" s="28" t="s">
        <v>142</v>
      </c>
      <c r="E82" s="29">
        <v>0.4</v>
      </c>
      <c r="F82" s="102">
        <v>0.4</v>
      </c>
      <c r="G82" s="32"/>
      <c r="H82" s="56"/>
      <c r="I82" s="34">
        <v>38899</v>
      </c>
      <c r="J82" s="34">
        <v>38899</v>
      </c>
      <c r="K82" s="34">
        <v>39082</v>
      </c>
      <c r="L82" s="34">
        <v>39082</v>
      </c>
      <c r="M82" s="122"/>
      <c r="N82" s="30"/>
    </row>
    <row r="83" spans="2:14" s="7" customFormat="1" ht="39.75" customHeight="1">
      <c r="B83" s="45"/>
      <c r="C83" s="36"/>
      <c r="D83" s="28" t="s">
        <v>143</v>
      </c>
      <c r="E83" s="29">
        <v>0.4</v>
      </c>
      <c r="F83" s="56"/>
      <c r="G83" s="32"/>
      <c r="H83" s="56"/>
      <c r="I83" s="34">
        <v>39083</v>
      </c>
      <c r="J83" s="34"/>
      <c r="K83" s="34">
        <v>39436</v>
      </c>
      <c r="L83" s="34"/>
      <c r="M83" s="122"/>
      <c r="N83" s="30"/>
    </row>
    <row r="84" spans="2:14" s="7" customFormat="1" ht="51" customHeight="1">
      <c r="B84" s="45"/>
      <c r="C84" s="36"/>
      <c r="D84" s="28" t="s">
        <v>144</v>
      </c>
      <c r="E84" s="29">
        <v>0.4</v>
      </c>
      <c r="F84" s="102">
        <v>0.4</v>
      </c>
      <c r="G84" s="32"/>
      <c r="H84" s="56"/>
      <c r="I84" s="34">
        <v>38961</v>
      </c>
      <c r="J84" s="34">
        <v>38961</v>
      </c>
      <c r="K84" s="34">
        <v>39082</v>
      </c>
      <c r="L84" s="34">
        <v>39082</v>
      </c>
      <c r="M84" s="122"/>
      <c r="N84" s="30"/>
    </row>
    <row r="85" spans="2:14" s="7" customFormat="1" ht="52.5" customHeight="1">
      <c r="B85" s="45"/>
      <c r="C85" s="36"/>
      <c r="D85" s="28" t="s">
        <v>145</v>
      </c>
      <c r="E85" s="29">
        <v>0.7</v>
      </c>
      <c r="F85" s="56"/>
      <c r="G85" s="32"/>
      <c r="H85" s="56"/>
      <c r="I85" s="34">
        <v>39083</v>
      </c>
      <c r="J85" s="34"/>
      <c r="K85" s="34">
        <v>39385</v>
      </c>
      <c r="L85" s="34"/>
      <c r="M85" s="122"/>
      <c r="N85" s="30"/>
    </row>
    <row r="86" spans="2:14" s="7" customFormat="1" ht="50.25" customHeight="1">
      <c r="B86" s="45"/>
      <c r="C86" s="36"/>
      <c r="D86" s="28" t="s">
        <v>146</v>
      </c>
      <c r="E86" s="29">
        <v>2.52</v>
      </c>
      <c r="F86" s="102">
        <v>2.52</v>
      </c>
      <c r="G86" s="32"/>
      <c r="H86" s="56"/>
      <c r="I86" s="34">
        <v>38930</v>
      </c>
      <c r="J86" s="34">
        <v>38930</v>
      </c>
      <c r="K86" s="34">
        <v>39082</v>
      </c>
      <c r="L86" s="34">
        <v>39082</v>
      </c>
      <c r="M86" s="122"/>
      <c r="N86" s="30"/>
    </row>
    <row r="87" spans="2:14" s="7" customFormat="1" ht="56.25" customHeight="1">
      <c r="B87" s="45"/>
      <c r="C87" s="36"/>
      <c r="D87" s="28" t="s">
        <v>147</v>
      </c>
      <c r="E87" s="29">
        <v>0.9</v>
      </c>
      <c r="F87" s="56"/>
      <c r="G87" s="32"/>
      <c r="H87" s="56"/>
      <c r="I87" s="34">
        <v>39083</v>
      </c>
      <c r="J87" s="34"/>
      <c r="K87" s="34">
        <v>39447</v>
      </c>
      <c r="L87" s="34">
        <v>39447</v>
      </c>
      <c r="M87" s="122"/>
      <c r="N87" s="30"/>
    </row>
    <row r="88" spans="2:14" s="7" customFormat="1" ht="39.75" customHeight="1">
      <c r="B88" s="45"/>
      <c r="C88" s="36"/>
      <c r="D88" s="28" t="s">
        <v>148</v>
      </c>
      <c r="E88" s="29"/>
      <c r="F88" s="56"/>
      <c r="G88" s="32">
        <v>0.1</v>
      </c>
      <c r="H88" s="56"/>
      <c r="I88" s="34">
        <v>39083</v>
      </c>
      <c r="J88" s="34"/>
      <c r="K88" s="34">
        <v>39447</v>
      </c>
      <c r="L88" s="34"/>
      <c r="M88" s="122"/>
      <c r="N88" s="30"/>
    </row>
    <row r="89" spans="2:14" s="7" customFormat="1" ht="68.25" customHeight="1">
      <c r="B89" s="45"/>
      <c r="C89" s="36"/>
      <c r="D89" s="28" t="s">
        <v>149</v>
      </c>
      <c r="E89" s="29">
        <v>1</v>
      </c>
      <c r="F89" s="56"/>
      <c r="G89" s="32"/>
      <c r="H89" s="56"/>
      <c r="I89" s="34">
        <v>39083</v>
      </c>
      <c r="J89" s="34"/>
      <c r="K89" s="34">
        <v>39447</v>
      </c>
      <c r="L89" s="34"/>
      <c r="M89" s="122"/>
      <c r="N89" s="30"/>
    </row>
    <row r="90" spans="2:14" s="7" customFormat="1" ht="37.5" customHeight="1">
      <c r="B90" s="45"/>
      <c r="C90" s="36"/>
      <c r="D90" s="28" t="s">
        <v>150</v>
      </c>
      <c r="E90" s="29">
        <v>1.5</v>
      </c>
      <c r="F90" s="56"/>
      <c r="G90" s="32"/>
      <c r="H90" s="56"/>
      <c r="I90" s="34">
        <v>39083</v>
      </c>
      <c r="J90" s="34"/>
      <c r="K90" s="34">
        <v>39447</v>
      </c>
      <c r="L90" s="34"/>
      <c r="M90" s="122"/>
      <c r="N90" s="30"/>
    </row>
    <row r="91" spans="2:14" s="7" customFormat="1" ht="80.25" customHeight="1">
      <c r="B91" s="45"/>
      <c r="C91" s="36"/>
      <c r="D91" s="28" t="s">
        <v>151</v>
      </c>
      <c r="E91" s="29">
        <v>0.2</v>
      </c>
      <c r="F91" s="56"/>
      <c r="G91" s="32"/>
      <c r="H91" s="56"/>
      <c r="I91" s="34">
        <v>39083</v>
      </c>
      <c r="J91" s="34"/>
      <c r="K91" s="34">
        <v>39447</v>
      </c>
      <c r="L91" s="34"/>
      <c r="M91" s="122"/>
      <c r="N91" s="30"/>
    </row>
    <row r="92" spans="2:14" s="7" customFormat="1" ht="45.75" customHeight="1">
      <c r="B92" s="45"/>
      <c r="C92" s="36"/>
      <c r="D92" s="28" t="s">
        <v>152</v>
      </c>
      <c r="E92" s="29">
        <v>1.17</v>
      </c>
      <c r="F92" s="102">
        <v>1.17</v>
      </c>
      <c r="G92" s="32"/>
      <c r="H92" s="56"/>
      <c r="I92" s="34">
        <v>38869</v>
      </c>
      <c r="J92" s="34">
        <v>38869</v>
      </c>
      <c r="K92" s="34">
        <v>39082</v>
      </c>
      <c r="L92" s="34">
        <v>39082</v>
      </c>
      <c r="M92" s="122"/>
      <c r="N92" s="30"/>
    </row>
    <row r="93" spans="2:14" s="7" customFormat="1" ht="48" customHeight="1">
      <c r="B93" s="45"/>
      <c r="C93" s="36"/>
      <c r="D93" s="28" t="s">
        <v>153</v>
      </c>
      <c r="E93" s="29">
        <v>0.1</v>
      </c>
      <c r="F93" s="134"/>
      <c r="G93" s="32"/>
      <c r="H93" s="134"/>
      <c r="I93" s="34">
        <v>39083</v>
      </c>
      <c r="J93" s="34"/>
      <c r="K93" s="34">
        <v>39447</v>
      </c>
      <c r="L93" s="34"/>
      <c r="M93" s="124"/>
      <c r="N93" s="106"/>
    </row>
    <row r="94" spans="2:14" s="7" customFormat="1" ht="88.5" customHeight="1">
      <c r="B94" s="45"/>
      <c r="C94" s="255" t="s">
        <v>154</v>
      </c>
      <c r="D94" s="255"/>
      <c r="E94" s="29"/>
      <c r="F94" s="56"/>
      <c r="G94" s="32"/>
      <c r="H94" s="56"/>
      <c r="I94" s="34"/>
      <c r="J94" s="34"/>
      <c r="K94" s="34"/>
      <c r="L94" s="34"/>
      <c r="M94" s="122"/>
      <c r="N94" s="30"/>
    </row>
    <row r="95" spans="2:14" s="7" customFormat="1" ht="30" customHeight="1">
      <c r="B95" s="45"/>
      <c r="C95" s="36"/>
      <c r="D95" s="28" t="s">
        <v>155</v>
      </c>
      <c r="E95" s="29">
        <v>6.5</v>
      </c>
      <c r="F95" s="102">
        <v>6.5</v>
      </c>
      <c r="G95" s="32"/>
      <c r="H95" s="56"/>
      <c r="I95" s="34">
        <v>38991</v>
      </c>
      <c r="J95" s="34">
        <v>38991</v>
      </c>
      <c r="K95" s="34">
        <v>39082</v>
      </c>
      <c r="L95" s="34">
        <v>39082</v>
      </c>
      <c r="M95" s="122"/>
      <c r="N95" s="30"/>
    </row>
    <row r="96" spans="2:14" s="7" customFormat="1" ht="30" customHeight="1">
      <c r="B96" s="45"/>
      <c r="C96" s="36"/>
      <c r="D96" s="28" t="s">
        <v>39</v>
      </c>
      <c r="E96" s="29">
        <v>6</v>
      </c>
      <c r="F96" s="56"/>
      <c r="G96" s="32"/>
      <c r="H96" s="56"/>
      <c r="I96" s="34">
        <v>39083</v>
      </c>
      <c r="J96" s="34"/>
      <c r="K96" s="34">
        <v>39263</v>
      </c>
      <c r="L96" s="34"/>
      <c r="M96" s="122"/>
      <c r="N96" s="30"/>
    </row>
    <row r="97" spans="2:14" s="7" customFormat="1" ht="31.5" customHeight="1">
      <c r="B97" s="45"/>
      <c r="C97" s="36"/>
      <c r="D97" s="28" t="s">
        <v>156</v>
      </c>
      <c r="E97" s="29"/>
      <c r="F97" s="56"/>
      <c r="G97" s="32">
        <v>0.6</v>
      </c>
      <c r="H97" s="56"/>
      <c r="I97" s="34">
        <v>39083</v>
      </c>
      <c r="J97" s="34"/>
      <c r="K97" s="34">
        <v>39447</v>
      </c>
      <c r="L97" s="34"/>
      <c r="M97" s="122"/>
      <c r="N97" s="30"/>
    </row>
    <row r="98" spans="2:14" s="7" customFormat="1" ht="38.25" customHeight="1">
      <c r="B98" s="45"/>
      <c r="C98" s="36"/>
      <c r="D98" s="28" t="s">
        <v>157</v>
      </c>
      <c r="E98" s="29">
        <v>0.8</v>
      </c>
      <c r="F98" s="56"/>
      <c r="G98" s="32" t="s">
        <v>317</v>
      </c>
      <c r="H98" s="56"/>
      <c r="I98" s="34">
        <v>39083</v>
      </c>
      <c r="J98" s="34"/>
      <c r="K98" s="34">
        <v>39263</v>
      </c>
      <c r="L98" s="34"/>
      <c r="M98" s="122"/>
      <c r="N98" s="30"/>
    </row>
    <row r="99" spans="2:14" s="7" customFormat="1" ht="45" customHeight="1">
      <c r="B99" s="45"/>
      <c r="C99" s="36"/>
      <c r="D99" s="28" t="s">
        <v>158</v>
      </c>
      <c r="E99" s="29">
        <v>1</v>
      </c>
      <c r="F99" s="56"/>
      <c r="G99" s="32"/>
      <c r="H99" s="56"/>
      <c r="I99" s="34">
        <v>39083</v>
      </c>
      <c r="J99" s="34"/>
      <c r="K99" s="34">
        <v>39263</v>
      </c>
      <c r="L99" s="34"/>
      <c r="M99" s="122"/>
      <c r="N99" s="30"/>
    </row>
    <row r="100" spans="2:14" s="7" customFormat="1" ht="32.25" customHeight="1">
      <c r="B100" s="45"/>
      <c r="C100" s="36"/>
      <c r="D100" s="28" t="s">
        <v>159</v>
      </c>
      <c r="E100" s="29"/>
      <c r="F100" s="56"/>
      <c r="G100" s="32">
        <v>0.2</v>
      </c>
      <c r="H100" s="56"/>
      <c r="I100" s="34">
        <v>39234</v>
      </c>
      <c r="J100" s="34"/>
      <c r="K100" s="34">
        <v>39416</v>
      </c>
      <c r="L100" s="34"/>
      <c r="M100" s="122"/>
      <c r="N100" s="30"/>
    </row>
    <row r="101" spans="2:14" s="7" customFormat="1" ht="51.75" customHeight="1">
      <c r="B101" s="45"/>
      <c r="C101" s="36"/>
      <c r="D101" s="28" t="s">
        <v>877</v>
      </c>
      <c r="E101" s="29">
        <v>0.8</v>
      </c>
      <c r="F101" s="56"/>
      <c r="G101" s="32"/>
      <c r="H101" s="56"/>
      <c r="I101" s="34">
        <v>39083</v>
      </c>
      <c r="J101" s="34"/>
      <c r="K101" s="34">
        <v>39436</v>
      </c>
      <c r="L101" s="34"/>
      <c r="M101" s="122"/>
      <c r="N101" s="30"/>
    </row>
    <row r="102" spans="2:14" s="7" customFormat="1" ht="87" customHeight="1">
      <c r="B102" s="45"/>
      <c r="C102" s="36"/>
      <c r="D102" s="28" t="s">
        <v>878</v>
      </c>
      <c r="E102" s="29">
        <v>0.55</v>
      </c>
      <c r="F102" s="56"/>
      <c r="G102" s="32" t="s">
        <v>317</v>
      </c>
      <c r="H102" s="56"/>
      <c r="I102" s="34">
        <v>39083</v>
      </c>
      <c r="J102" s="34"/>
      <c r="K102" s="34">
        <v>39447</v>
      </c>
      <c r="L102" s="34"/>
      <c r="M102" s="122"/>
      <c r="N102" s="30"/>
    </row>
    <row r="103" spans="2:14" s="7" customFormat="1" ht="57.75" customHeight="1">
      <c r="B103" s="45"/>
      <c r="C103" s="36"/>
      <c r="D103" s="28" t="s">
        <v>879</v>
      </c>
      <c r="E103" s="37">
        <v>0.3</v>
      </c>
      <c r="F103" s="102">
        <v>0.3</v>
      </c>
      <c r="G103" s="42"/>
      <c r="H103" s="56"/>
      <c r="I103" s="34">
        <v>38961</v>
      </c>
      <c r="J103" s="34">
        <v>38961</v>
      </c>
      <c r="K103" s="34">
        <v>39082</v>
      </c>
      <c r="L103" s="34">
        <v>39082</v>
      </c>
      <c r="M103" s="122"/>
      <c r="N103" s="30"/>
    </row>
    <row r="104" spans="2:14" s="7" customFormat="1" ht="51" customHeight="1">
      <c r="B104" s="45"/>
      <c r="C104" s="36"/>
      <c r="D104" s="28" t="s">
        <v>879</v>
      </c>
      <c r="E104" s="37">
        <v>0.7</v>
      </c>
      <c r="F104" s="56"/>
      <c r="G104" s="42"/>
      <c r="H104" s="56"/>
      <c r="I104" s="34">
        <v>39083</v>
      </c>
      <c r="J104" s="34"/>
      <c r="K104" s="34">
        <v>39447</v>
      </c>
      <c r="L104" s="34"/>
      <c r="M104" s="122"/>
      <c r="N104" s="30"/>
    </row>
    <row r="105" spans="2:14" s="7" customFormat="1" ht="34.5" customHeight="1">
      <c r="B105" s="45"/>
      <c r="C105" s="36"/>
      <c r="D105" s="28" t="s">
        <v>880</v>
      </c>
      <c r="E105" s="37">
        <v>0.174</v>
      </c>
      <c r="F105" s="56">
        <v>0.174</v>
      </c>
      <c r="G105" s="42"/>
      <c r="H105" s="56"/>
      <c r="I105" s="34">
        <v>38961</v>
      </c>
      <c r="J105" s="34">
        <v>38961</v>
      </c>
      <c r="K105" s="34">
        <v>39082</v>
      </c>
      <c r="L105" s="34">
        <v>39082</v>
      </c>
      <c r="M105" s="122"/>
      <c r="N105" s="30"/>
    </row>
    <row r="106" spans="2:14" s="7" customFormat="1" ht="38.25" customHeight="1">
      <c r="B106" s="45"/>
      <c r="C106" s="36"/>
      <c r="D106" s="28" t="s">
        <v>881</v>
      </c>
      <c r="E106" s="37">
        <v>1.403</v>
      </c>
      <c r="F106" s="56">
        <v>1.403</v>
      </c>
      <c r="G106" s="42"/>
      <c r="H106" s="56"/>
      <c r="I106" s="34">
        <v>38961</v>
      </c>
      <c r="J106" s="34">
        <v>38961</v>
      </c>
      <c r="K106" s="34">
        <v>39082</v>
      </c>
      <c r="L106" s="34">
        <v>39082</v>
      </c>
      <c r="M106" s="122"/>
      <c r="N106" s="30"/>
    </row>
    <row r="107" spans="2:14" s="7" customFormat="1" ht="31.5" customHeight="1">
      <c r="B107" s="45"/>
      <c r="C107" s="36"/>
      <c r="D107" s="28" t="s">
        <v>882</v>
      </c>
      <c r="E107" s="37">
        <v>0.1</v>
      </c>
      <c r="F107" s="102">
        <v>0.1</v>
      </c>
      <c r="G107" s="42"/>
      <c r="H107" s="56"/>
      <c r="I107" s="34">
        <v>38961</v>
      </c>
      <c r="J107" s="34">
        <v>38961</v>
      </c>
      <c r="K107" s="34">
        <v>39082</v>
      </c>
      <c r="L107" s="34">
        <v>39082</v>
      </c>
      <c r="M107" s="122"/>
      <c r="N107" s="30"/>
    </row>
    <row r="108" spans="2:14" s="7" customFormat="1" ht="33" customHeight="1">
      <c r="B108" s="45"/>
      <c r="C108" s="36"/>
      <c r="D108" s="28" t="s">
        <v>883</v>
      </c>
      <c r="E108" s="37">
        <v>0.15</v>
      </c>
      <c r="F108" s="56"/>
      <c r="G108" s="42"/>
      <c r="H108" s="56"/>
      <c r="I108" s="34">
        <v>39083</v>
      </c>
      <c r="J108" s="34"/>
      <c r="K108" s="34">
        <v>39447</v>
      </c>
      <c r="L108" s="34"/>
      <c r="M108" s="122"/>
      <c r="N108" s="30"/>
    </row>
    <row r="109" spans="2:14" s="7" customFormat="1" ht="63.75" customHeight="1">
      <c r="B109" s="45"/>
      <c r="C109" s="36"/>
      <c r="D109" s="28" t="s">
        <v>884</v>
      </c>
      <c r="E109" s="29">
        <v>0.3</v>
      </c>
      <c r="F109" s="65"/>
      <c r="G109" s="32"/>
      <c r="H109" s="65"/>
      <c r="I109" s="34">
        <v>39083</v>
      </c>
      <c r="J109" s="34"/>
      <c r="K109" s="34">
        <v>39447</v>
      </c>
      <c r="L109" s="34"/>
      <c r="M109" s="65"/>
      <c r="N109" s="36"/>
    </row>
    <row r="110" spans="2:14" s="7" customFormat="1" ht="107.25" customHeight="1">
      <c r="B110" s="45"/>
      <c r="C110" s="255" t="s">
        <v>885</v>
      </c>
      <c r="D110" s="255"/>
      <c r="E110" s="29"/>
      <c r="F110" s="64"/>
      <c r="G110" s="32"/>
      <c r="H110" s="64"/>
      <c r="I110" s="34"/>
      <c r="J110" s="34"/>
      <c r="K110" s="34"/>
      <c r="L110" s="34"/>
      <c r="M110" s="65"/>
      <c r="N110" s="28"/>
    </row>
    <row r="111" spans="2:14" s="7" customFormat="1" ht="52.5" customHeight="1">
      <c r="B111" s="45"/>
      <c r="C111" s="36"/>
      <c r="D111" s="28" t="s">
        <v>886</v>
      </c>
      <c r="E111" s="29">
        <v>2.169</v>
      </c>
      <c r="F111" s="64">
        <v>2.169</v>
      </c>
      <c r="G111" s="32"/>
      <c r="H111" s="64"/>
      <c r="I111" s="55">
        <v>38991</v>
      </c>
      <c r="J111" s="55">
        <v>38991</v>
      </c>
      <c r="K111" s="55">
        <v>39082</v>
      </c>
      <c r="L111" s="55">
        <v>39082</v>
      </c>
      <c r="M111" s="65"/>
      <c r="N111" s="28"/>
    </row>
    <row r="112" spans="2:14" s="7" customFormat="1" ht="51" customHeight="1">
      <c r="B112" s="45"/>
      <c r="C112" s="36"/>
      <c r="D112" s="28" t="s">
        <v>887</v>
      </c>
      <c r="E112" s="29">
        <v>1.97847</v>
      </c>
      <c r="F112" s="64">
        <v>1.978</v>
      </c>
      <c r="G112" s="32">
        <v>0.095</v>
      </c>
      <c r="H112" s="64">
        <v>0.126</v>
      </c>
      <c r="I112" s="55">
        <v>38899</v>
      </c>
      <c r="J112" s="55">
        <v>38899</v>
      </c>
      <c r="K112" s="55">
        <v>39082</v>
      </c>
      <c r="L112" s="55">
        <v>39082</v>
      </c>
      <c r="M112" s="65"/>
      <c r="N112" s="28"/>
    </row>
    <row r="113" spans="2:14" s="7" customFormat="1" ht="54" customHeight="1">
      <c r="B113" s="45"/>
      <c r="C113" s="36"/>
      <c r="D113" s="28" t="s">
        <v>887</v>
      </c>
      <c r="E113" s="67"/>
      <c r="F113" s="133"/>
      <c r="G113" s="32">
        <v>0.75</v>
      </c>
      <c r="H113" s="66">
        <v>1.16</v>
      </c>
      <c r="I113" s="55">
        <v>38899</v>
      </c>
      <c r="J113" s="55">
        <v>38899</v>
      </c>
      <c r="K113" s="55">
        <v>39082</v>
      </c>
      <c r="L113" s="55">
        <v>39082</v>
      </c>
      <c r="M113" s="105"/>
      <c r="N113" s="107"/>
    </row>
    <row r="114" spans="2:14" s="7" customFormat="1" ht="118.5" customHeight="1">
      <c r="B114" s="45"/>
      <c r="C114" s="255" t="s">
        <v>888</v>
      </c>
      <c r="D114" s="255"/>
      <c r="E114" s="29"/>
      <c r="F114" s="56"/>
      <c r="G114" s="32"/>
      <c r="H114" s="56"/>
      <c r="I114" s="34"/>
      <c r="J114" s="34"/>
      <c r="K114" s="34"/>
      <c r="L114" s="34"/>
      <c r="M114" s="122"/>
      <c r="N114" s="30"/>
    </row>
    <row r="115" spans="2:14" s="7" customFormat="1" ht="42" customHeight="1">
      <c r="B115" s="45"/>
      <c r="C115" s="36"/>
      <c r="D115" s="31" t="s">
        <v>889</v>
      </c>
      <c r="E115" s="38">
        <v>1</v>
      </c>
      <c r="F115" s="56"/>
      <c r="G115" s="41"/>
      <c r="H115" s="56"/>
      <c r="I115" s="34">
        <v>39083</v>
      </c>
      <c r="J115" s="34"/>
      <c r="K115" s="34">
        <v>39447</v>
      </c>
      <c r="L115" s="34"/>
      <c r="M115" s="122"/>
      <c r="N115" s="30"/>
    </row>
    <row r="116" spans="2:14" s="7" customFormat="1" ht="41.25" customHeight="1">
      <c r="B116" s="45"/>
      <c r="C116" s="36"/>
      <c r="D116" s="31" t="s">
        <v>890</v>
      </c>
      <c r="E116" s="38">
        <v>0.15</v>
      </c>
      <c r="F116" s="56"/>
      <c r="G116" s="41"/>
      <c r="H116" s="56"/>
      <c r="I116" s="34">
        <v>39083</v>
      </c>
      <c r="J116" s="34"/>
      <c r="K116" s="34">
        <v>39447</v>
      </c>
      <c r="L116" s="34"/>
      <c r="M116" s="122"/>
      <c r="N116" s="30"/>
    </row>
    <row r="117" spans="2:14" s="7" customFormat="1" ht="45.75" customHeight="1">
      <c r="B117" s="45"/>
      <c r="C117" s="36"/>
      <c r="D117" s="31" t="s">
        <v>889</v>
      </c>
      <c r="E117" s="38"/>
      <c r="F117" s="56"/>
      <c r="G117" s="41">
        <v>0.2</v>
      </c>
      <c r="H117" s="56"/>
      <c r="I117" s="34">
        <v>39083</v>
      </c>
      <c r="J117" s="34"/>
      <c r="K117" s="34">
        <v>39447</v>
      </c>
      <c r="L117" s="34"/>
      <c r="M117" s="122"/>
      <c r="N117" s="30"/>
    </row>
    <row r="118" spans="2:14" s="7" customFormat="1" ht="55.5" customHeight="1">
      <c r="B118" s="45"/>
      <c r="C118" s="36"/>
      <c r="D118" s="31" t="s">
        <v>889</v>
      </c>
      <c r="E118" s="38">
        <v>0.1</v>
      </c>
      <c r="F118" s="56"/>
      <c r="G118" s="41"/>
      <c r="H118" s="56"/>
      <c r="I118" s="34">
        <v>39083</v>
      </c>
      <c r="J118" s="34"/>
      <c r="K118" s="34">
        <v>39447</v>
      </c>
      <c r="L118" s="34"/>
      <c r="M118" s="122"/>
      <c r="N118" s="30"/>
    </row>
    <row r="119" spans="2:14" s="7" customFormat="1" ht="59.25" customHeight="1">
      <c r="B119" s="45"/>
      <c r="C119" s="36"/>
      <c r="D119" s="28" t="s">
        <v>891</v>
      </c>
      <c r="E119" s="38">
        <v>0.778</v>
      </c>
      <c r="F119" s="56">
        <v>0.778</v>
      </c>
      <c r="G119" s="41"/>
      <c r="H119" s="56">
        <v>0.635</v>
      </c>
      <c r="I119" s="54">
        <v>38899</v>
      </c>
      <c r="J119" s="54">
        <v>38899</v>
      </c>
      <c r="K119" s="54">
        <v>39082</v>
      </c>
      <c r="L119" s="54">
        <v>39082</v>
      </c>
      <c r="M119" s="122"/>
      <c r="N119" s="30"/>
    </row>
    <row r="120" spans="2:14" s="7" customFormat="1" ht="62.25" customHeight="1">
      <c r="B120" s="45"/>
      <c r="C120" s="36"/>
      <c r="D120" s="28" t="s">
        <v>892</v>
      </c>
      <c r="E120" s="38">
        <v>25.465</v>
      </c>
      <c r="F120" s="56"/>
      <c r="G120" s="41"/>
      <c r="H120" s="56"/>
      <c r="I120" s="54">
        <v>39264</v>
      </c>
      <c r="J120" s="54"/>
      <c r="K120" s="54">
        <v>39447</v>
      </c>
      <c r="L120" s="54"/>
      <c r="M120" s="122"/>
      <c r="N120" s="30"/>
    </row>
    <row r="121" spans="2:14" s="7" customFormat="1" ht="34.5" customHeight="1">
      <c r="B121" s="45"/>
      <c r="C121" s="36"/>
      <c r="D121" s="28" t="s">
        <v>893</v>
      </c>
      <c r="E121" s="46"/>
      <c r="F121" s="56"/>
      <c r="G121" s="41">
        <v>3.11</v>
      </c>
      <c r="H121" s="56"/>
      <c r="I121" s="54">
        <v>39083</v>
      </c>
      <c r="J121" s="54"/>
      <c r="K121" s="54">
        <v>39356</v>
      </c>
      <c r="L121" s="54"/>
      <c r="M121" s="122"/>
      <c r="N121" s="30"/>
    </row>
    <row r="122" spans="2:14" s="7" customFormat="1" ht="54.75" customHeight="1">
      <c r="B122" s="45"/>
      <c r="C122" s="36"/>
      <c r="D122" s="28" t="s">
        <v>894</v>
      </c>
      <c r="E122" s="38">
        <v>1</v>
      </c>
      <c r="F122" s="102">
        <v>1</v>
      </c>
      <c r="G122" s="41">
        <v>2.34</v>
      </c>
      <c r="H122" s="102">
        <v>6.487</v>
      </c>
      <c r="I122" s="35">
        <v>38899</v>
      </c>
      <c r="J122" s="35">
        <v>38899</v>
      </c>
      <c r="K122" s="35">
        <v>39082</v>
      </c>
      <c r="L122" s="35">
        <v>39082</v>
      </c>
      <c r="M122" s="122"/>
      <c r="N122" s="30"/>
    </row>
    <row r="123" spans="2:14" s="7" customFormat="1" ht="54.75" customHeight="1">
      <c r="B123" s="45"/>
      <c r="C123" s="36"/>
      <c r="D123" s="31" t="s">
        <v>894</v>
      </c>
      <c r="E123" s="38">
        <v>2</v>
      </c>
      <c r="F123" s="102"/>
      <c r="G123" s="41">
        <v>1</v>
      </c>
      <c r="H123" s="56"/>
      <c r="I123" s="35">
        <v>39264</v>
      </c>
      <c r="J123" s="35"/>
      <c r="K123" s="35">
        <v>39447</v>
      </c>
      <c r="L123" s="35"/>
      <c r="M123" s="122"/>
      <c r="N123" s="30"/>
    </row>
    <row r="124" spans="2:14" s="7" customFormat="1" ht="36.75" customHeight="1">
      <c r="B124" s="45"/>
      <c r="C124" s="36"/>
      <c r="D124" s="31" t="s">
        <v>895</v>
      </c>
      <c r="E124" s="38"/>
      <c r="F124" s="56"/>
      <c r="G124" s="41">
        <v>3.433</v>
      </c>
      <c r="H124" s="56">
        <v>3.433</v>
      </c>
      <c r="I124" s="35">
        <v>38899</v>
      </c>
      <c r="J124" s="35">
        <v>38899</v>
      </c>
      <c r="K124" s="54">
        <v>39082</v>
      </c>
      <c r="L124" s="54">
        <v>39082</v>
      </c>
      <c r="M124" s="122"/>
      <c r="N124" s="30"/>
    </row>
    <row r="125" spans="2:14" s="7" customFormat="1" ht="41.25" customHeight="1">
      <c r="B125" s="45"/>
      <c r="C125" s="36"/>
      <c r="D125" s="31" t="s">
        <v>896</v>
      </c>
      <c r="E125" s="38">
        <v>0.93</v>
      </c>
      <c r="F125" s="102">
        <v>0.93</v>
      </c>
      <c r="G125" s="47"/>
      <c r="H125" s="56"/>
      <c r="I125" s="35">
        <v>38961</v>
      </c>
      <c r="J125" s="35">
        <v>38961</v>
      </c>
      <c r="K125" s="35">
        <v>39082</v>
      </c>
      <c r="L125" s="35">
        <v>39082</v>
      </c>
      <c r="M125" s="122"/>
      <c r="N125" s="30"/>
    </row>
    <row r="126" spans="2:14" s="7" customFormat="1" ht="44.25" customHeight="1">
      <c r="B126" s="45"/>
      <c r="C126" s="36"/>
      <c r="D126" s="31" t="s">
        <v>896</v>
      </c>
      <c r="E126" s="38">
        <v>1</v>
      </c>
      <c r="F126" s="56"/>
      <c r="G126" s="47"/>
      <c r="H126" s="56"/>
      <c r="I126" s="35">
        <v>39083</v>
      </c>
      <c r="J126" s="35"/>
      <c r="K126" s="35">
        <v>39447</v>
      </c>
      <c r="L126" s="35"/>
      <c r="M126" s="122"/>
      <c r="N126" s="30"/>
    </row>
    <row r="127" spans="2:14" s="7" customFormat="1" ht="44.25" customHeight="1">
      <c r="B127" s="45"/>
      <c r="C127" s="36"/>
      <c r="D127" s="36" t="s">
        <v>897</v>
      </c>
      <c r="E127" s="29">
        <v>2.207</v>
      </c>
      <c r="F127" s="56">
        <v>2.207</v>
      </c>
      <c r="G127" s="32"/>
      <c r="H127" s="56"/>
      <c r="I127" s="34">
        <v>38869</v>
      </c>
      <c r="J127" s="34">
        <v>38869</v>
      </c>
      <c r="K127" s="34">
        <v>39082</v>
      </c>
      <c r="L127" s="34">
        <v>39082</v>
      </c>
      <c r="M127" s="122"/>
      <c r="N127" s="30"/>
    </row>
    <row r="128" spans="2:14" s="7" customFormat="1" ht="41.25" customHeight="1">
      <c r="B128" s="45"/>
      <c r="C128" s="36"/>
      <c r="D128" s="36" t="s">
        <v>898</v>
      </c>
      <c r="E128" s="29">
        <v>0.3</v>
      </c>
      <c r="F128" s="56"/>
      <c r="G128" s="32"/>
      <c r="H128" s="56"/>
      <c r="I128" s="34">
        <v>39083</v>
      </c>
      <c r="J128" s="34"/>
      <c r="K128" s="34">
        <v>39447</v>
      </c>
      <c r="L128" s="34"/>
      <c r="M128" s="122"/>
      <c r="N128" s="30"/>
    </row>
    <row r="129" spans="2:14" s="7" customFormat="1" ht="103.5" customHeight="1">
      <c r="B129" s="45"/>
      <c r="C129" s="36"/>
      <c r="D129" s="43" t="s">
        <v>899</v>
      </c>
      <c r="E129" s="38">
        <v>0.8</v>
      </c>
      <c r="F129" s="56"/>
      <c r="G129" s="41"/>
      <c r="H129" s="56"/>
      <c r="I129" s="34">
        <v>39083</v>
      </c>
      <c r="J129" s="34"/>
      <c r="K129" s="34">
        <v>39447</v>
      </c>
      <c r="L129" s="34"/>
      <c r="M129" s="122"/>
      <c r="N129" s="30"/>
    </row>
    <row r="130" spans="2:14" s="7" customFormat="1" ht="106.5" customHeight="1">
      <c r="B130" s="45"/>
      <c r="C130" s="36"/>
      <c r="D130" s="43" t="s">
        <v>899</v>
      </c>
      <c r="E130" s="38">
        <v>0.25</v>
      </c>
      <c r="F130" s="56"/>
      <c r="G130" s="41"/>
      <c r="H130" s="56"/>
      <c r="I130" s="34">
        <v>39083</v>
      </c>
      <c r="J130" s="34"/>
      <c r="K130" s="34">
        <v>39447</v>
      </c>
      <c r="L130" s="34"/>
      <c r="M130" s="122"/>
      <c r="N130" s="30"/>
    </row>
    <row r="131" spans="2:14" s="7" customFormat="1" ht="108" customHeight="1">
      <c r="B131" s="45"/>
      <c r="C131" s="36"/>
      <c r="D131" s="43" t="s">
        <v>899</v>
      </c>
      <c r="E131" s="38"/>
      <c r="F131" s="133"/>
      <c r="G131" s="41">
        <v>0.3</v>
      </c>
      <c r="H131" s="133"/>
      <c r="I131" s="34">
        <v>39083</v>
      </c>
      <c r="J131" s="34"/>
      <c r="K131" s="34">
        <v>39447</v>
      </c>
      <c r="L131" s="34"/>
      <c r="M131" s="105"/>
      <c r="N131" s="107"/>
    </row>
    <row r="132" spans="2:14" s="7" customFormat="1" ht="60" customHeight="1">
      <c r="B132" s="45"/>
      <c r="C132" s="255" t="s">
        <v>900</v>
      </c>
      <c r="D132" s="255"/>
      <c r="E132" s="29"/>
      <c r="F132" s="56"/>
      <c r="G132" s="32"/>
      <c r="H132" s="56"/>
      <c r="I132" s="34"/>
      <c r="J132" s="34"/>
      <c r="K132" s="34"/>
      <c r="L132" s="34"/>
      <c r="M132" s="122"/>
      <c r="N132" s="30"/>
    </row>
    <row r="133" spans="2:14" s="7" customFormat="1" ht="69" customHeight="1">
      <c r="B133" s="45"/>
      <c r="C133" s="36"/>
      <c r="D133" s="28" t="s">
        <v>40</v>
      </c>
      <c r="E133" s="37"/>
      <c r="F133" s="56"/>
      <c r="G133" s="42">
        <v>0.75</v>
      </c>
      <c r="H133" s="56"/>
      <c r="I133" s="34">
        <v>39083</v>
      </c>
      <c r="J133" s="34"/>
      <c r="K133" s="34">
        <v>39447</v>
      </c>
      <c r="L133" s="34"/>
      <c r="M133" s="122"/>
      <c r="N133" s="30"/>
    </row>
    <row r="134" spans="2:14" s="7" customFormat="1" ht="48" customHeight="1">
      <c r="B134" s="45"/>
      <c r="C134" s="36"/>
      <c r="D134" s="28" t="s">
        <v>41</v>
      </c>
      <c r="E134" s="37"/>
      <c r="F134" s="56"/>
      <c r="G134" s="42">
        <v>0.22</v>
      </c>
      <c r="H134" s="102">
        <v>0.23</v>
      </c>
      <c r="I134" s="34">
        <v>38899</v>
      </c>
      <c r="J134" s="34">
        <v>38899</v>
      </c>
      <c r="K134" s="34">
        <v>39082</v>
      </c>
      <c r="L134" s="34">
        <v>39082</v>
      </c>
      <c r="M134" s="122"/>
      <c r="N134" s="30"/>
    </row>
    <row r="135" spans="2:14" s="7" customFormat="1" ht="51" customHeight="1">
      <c r="B135" s="45"/>
      <c r="C135" s="36"/>
      <c r="D135" s="28" t="s">
        <v>42</v>
      </c>
      <c r="E135" s="29">
        <v>6.1</v>
      </c>
      <c r="F135" s="102">
        <v>6.1</v>
      </c>
      <c r="G135" s="32"/>
      <c r="H135" s="56"/>
      <c r="I135" s="55">
        <v>38899</v>
      </c>
      <c r="J135" s="55">
        <v>38899</v>
      </c>
      <c r="K135" s="55">
        <v>39082</v>
      </c>
      <c r="L135" s="55">
        <v>39082</v>
      </c>
      <c r="M135" s="122"/>
      <c r="N135" s="30"/>
    </row>
    <row r="136" spans="2:14" s="7" customFormat="1" ht="54.75" customHeight="1">
      <c r="B136" s="45"/>
      <c r="C136" s="36"/>
      <c r="D136" s="28" t="s">
        <v>43</v>
      </c>
      <c r="E136" s="38">
        <v>7.6</v>
      </c>
      <c r="F136" s="56"/>
      <c r="G136" s="32">
        <v>0.14</v>
      </c>
      <c r="H136" s="56"/>
      <c r="I136" s="55">
        <v>39083</v>
      </c>
      <c r="J136" s="55"/>
      <c r="K136" s="55">
        <v>39447</v>
      </c>
      <c r="L136" s="55"/>
      <c r="M136" s="122"/>
      <c r="N136" s="30"/>
    </row>
    <row r="137" spans="2:14" s="7" customFormat="1" ht="78" customHeight="1">
      <c r="B137" s="45"/>
      <c r="C137" s="36"/>
      <c r="D137" s="28" t="s">
        <v>901</v>
      </c>
      <c r="E137" s="29">
        <v>0.5</v>
      </c>
      <c r="F137" s="56"/>
      <c r="G137" s="32"/>
      <c r="H137" s="56"/>
      <c r="I137" s="55">
        <v>39083</v>
      </c>
      <c r="J137" s="55"/>
      <c r="K137" s="55">
        <v>39447</v>
      </c>
      <c r="L137" s="55"/>
      <c r="M137" s="122"/>
      <c r="N137" s="30"/>
    </row>
    <row r="138" spans="2:14" s="7" customFormat="1" ht="45.75" customHeight="1">
      <c r="B138" s="45"/>
      <c r="C138" s="36"/>
      <c r="D138" s="28" t="s">
        <v>44</v>
      </c>
      <c r="E138" s="29">
        <v>1.5</v>
      </c>
      <c r="F138" s="102">
        <v>1.5</v>
      </c>
      <c r="G138" s="32"/>
      <c r="H138" s="56"/>
      <c r="I138" s="55">
        <v>38961</v>
      </c>
      <c r="J138" s="55">
        <v>38961</v>
      </c>
      <c r="K138" s="55">
        <v>39082</v>
      </c>
      <c r="L138" s="55">
        <v>39082</v>
      </c>
      <c r="M138" s="122"/>
      <c r="N138" s="30"/>
    </row>
    <row r="139" spans="2:14" s="7" customFormat="1" ht="52.5" customHeight="1">
      <c r="B139" s="45"/>
      <c r="C139" s="36"/>
      <c r="D139" s="28" t="s">
        <v>902</v>
      </c>
      <c r="E139" s="37">
        <v>1</v>
      </c>
      <c r="F139" s="56"/>
      <c r="G139" s="42">
        <v>1</v>
      </c>
      <c r="H139" s="56"/>
      <c r="I139" s="34">
        <v>39083</v>
      </c>
      <c r="J139" s="34"/>
      <c r="K139" s="34">
        <v>39447</v>
      </c>
      <c r="L139" s="34"/>
      <c r="M139" s="122"/>
      <c r="N139" s="30"/>
    </row>
    <row r="140" spans="2:14" s="7" customFormat="1" ht="48" customHeight="1">
      <c r="B140" s="45"/>
      <c r="C140" s="36"/>
      <c r="D140" s="28" t="s">
        <v>45</v>
      </c>
      <c r="E140" s="37">
        <v>1.96</v>
      </c>
      <c r="F140" s="102">
        <v>1.96</v>
      </c>
      <c r="G140" s="42"/>
      <c r="H140" s="56"/>
      <c r="I140" s="34">
        <v>38899</v>
      </c>
      <c r="J140" s="34">
        <v>38899</v>
      </c>
      <c r="K140" s="34">
        <v>39082</v>
      </c>
      <c r="L140" s="34">
        <v>39082</v>
      </c>
      <c r="M140" s="122"/>
      <c r="N140" s="30"/>
    </row>
    <row r="141" spans="2:14" s="7" customFormat="1" ht="30.75" customHeight="1">
      <c r="B141" s="45"/>
      <c r="C141" s="36"/>
      <c r="D141" s="28" t="s">
        <v>903</v>
      </c>
      <c r="E141" s="37"/>
      <c r="F141" s="56"/>
      <c r="G141" s="42">
        <v>1.57</v>
      </c>
      <c r="H141" s="102">
        <v>1.57</v>
      </c>
      <c r="I141" s="34">
        <v>38899</v>
      </c>
      <c r="J141" s="34">
        <v>38899</v>
      </c>
      <c r="K141" s="34">
        <v>39082</v>
      </c>
      <c r="L141" s="34">
        <v>39082</v>
      </c>
      <c r="M141" s="122"/>
      <c r="N141" s="30"/>
    </row>
    <row r="142" spans="2:14" s="7" customFormat="1" ht="45" customHeight="1">
      <c r="B142" s="45"/>
      <c r="C142" s="36"/>
      <c r="D142" s="28" t="s">
        <v>46</v>
      </c>
      <c r="E142" s="37">
        <v>2.4</v>
      </c>
      <c r="F142" s="56"/>
      <c r="G142" s="42"/>
      <c r="H142" s="56"/>
      <c r="I142" s="34">
        <v>39083</v>
      </c>
      <c r="J142" s="34"/>
      <c r="K142" s="34">
        <v>39447</v>
      </c>
      <c r="L142" s="34"/>
      <c r="M142" s="122"/>
      <c r="N142" s="30"/>
    </row>
    <row r="143" spans="2:14" s="7" customFormat="1" ht="60" customHeight="1">
      <c r="B143" s="45"/>
      <c r="C143" s="36"/>
      <c r="D143" s="28" t="s">
        <v>904</v>
      </c>
      <c r="E143" s="37">
        <v>1</v>
      </c>
      <c r="F143" s="56"/>
      <c r="G143" s="42"/>
      <c r="H143" s="56"/>
      <c r="I143" s="34">
        <v>39083</v>
      </c>
      <c r="J143" s="34">
        <v>39083</v>
      </c>
      <c r="K143" s="34">
        <v>39447</v>
      </c>
      <c r="L143" s="34">
        <v>39447</v>
      </c>
      <c r="M143" s="122"/>
      <c r="N143" s="30"/>
    </row>
    <row r="144" spans="2:14" s="7" customFormat="1" ht="39.75" customHeight="1">
      <c r="B144" s="45"/>
      <c r="C144" s="36"/>
      <c r="D144" s="28" t="s">
        <v>905</v>
      </c>
      <c r="E144" s="37">
        <v>1</v>
      </c>
      <c r="F144" s="56"/>
      <c r="G144" s="42"/>
      <c r="H144" s="56"/>
      <c r="I144" s="34">
        <v>39083</v>
      </c>
      <c r="J144" s="34"/>
      <c r="K144" s="34">
        <v>39447</v>
      </c>
      <c r="L144" s="34"/>
      <c r="M144" s="122"/>
      <c r="N144" s="30"/>
    </row>
    <row r="145" spans="2:14" s="7" customFormat="1" ht="102.75" customHeight="1">
      <c r="B145" s="45"/>
      <c r="C145" s="36"/>
      <c r="D145" s="28" t="s">
        <v>906</v>
      </c>
      <c r="E145" s="29">
        <v>0.5</v>
      </c>
      <c r="F145" s="56"/>
      <c r="G145" s="32">
        <v>0.1</v>
      </c>
      <c r="H145" s="56"/>
      <c r="I145" s="34">
        <v>39083</v>
      </c>
      <c r="J145" s="34"/>
      <c r="K145" s="34">
        <v>39447</v>
      </c>
      <c r="L145" s="34"/>
      <c r="M145" s="122"/>
      <c r="N145" s="30"/>
    </row>
    <row r="146" spans="2:14" s="7" customFormat="1" ht="110.25" customHeight="1">
      <c r="B146" s="45"/>
      <c r="C146" s="36"/>
      <c r="D146" s="28" t="s">
        <v>907</v>
      </c>
      <c r="E146" s="29">
        <v>1</v>
      </c>
      <c r="F146" s="56"/>
      <c r="G146" s="32">
        <v>0.2</v>
      </c>
      <c r="H146" s="56"/>
      <c r="I146" s="34">
        <v>39083</v>
      </c>
      <c r="J146" s="34"/>
      <c r="K146" s="34">
        <v>39447</v>
      </c>
      <c r="L146" s="34"/>
      <c r="M146" s="122"/>
      <c r="N146" s="30"/>
    </row>
    <row r="147" spans="2:14" s="7" customFormat="1" ht="78" customHeight="1">
      <c r="B147" s="45"/>
      <c r="C147" s="36"/>
      <c r="D147" s="28" t="s">
        <v>908</v>
      </c>
      <c r="E147" s="29">
        <v>0.5</v>
      </c>
      <c r="F147" s="102">
        <v>0.5</v>
      </c>
      <c r="G147" s="125">
        <v>0.06</v>
      </c>
      <c r="H147" s="102">
        <v>0.066</v>
      </c>
      <c r="I147" s="34">
        <v>38961</v>
      </c>
      <c r="J147" s="34">
        <v>38961</v>
      </c>
      <c r="K147" s="34">
        <v>39082</v>
      </c>
      <c r="L147" s="34">
        <v>39082</v>
      </c>
      <c r="M147" s="122"/>
      <c r="N147" s="30"/>
    </row>
    <row r="148" spans="2:14" s="7" customFormat="1" ht="78.75" customHeight="1">
      <c r="B148" s="45"/>
      <c r="C148" s="36"/>
      <c r="D148" s="28" t="s">
        <v>908</v>
      </c>
      <c r="E148" s="126">
        <v>1.5</v>
      </c>
      <c r="F148" s="56"/>
      <c r="G148" s="125">
        <v>0.1</v>
      </c>
      <c r="H148" s="56"/>
      <c r="I148" s="34">
        <v>39083</v>
      </c>
      <c r="J148" s="34"/>
      <c r="K148" s="34">
        <v>39447</v>
      </c>
      <c r="L148" s="34"/>
      <c r="M148" s="122"/>
      <c r="N148" s="30"/>
    </row>
    <row r="149" spans="2:14" s="7" customFormat="1" ht="59.25" customHeight="1">
      <c r="B149" s="45"/>
      <c r="C149" s="36"/>
      <c r="D149" s="28" t="s">
        <v>909</v>
      </c>
      <c r="E149" s="29">
        <v>0.2</v>
      </c>
      <c r="F149" s="102">
        <v>0.2</v>
      </c>
      <c r="G149" s="125"/>
      <c r="H149" s="56"/>
      <c r="I149" s="34">
        <v>38961</v>
      </c>
      <c r="J149" s="34">
        <v>38961</v>
      </c>
      <c r="K149" s="34">
        <v>39082</v>
      </c>
      <c r="L149" s="34">
        <v>39082</v>
      </c>
      <c r="M149" s="122"/>
      <c r="N149" s="30"/>
    </row>
    <row r="150" spans="2:14" s="7" customFormat="1" ht="58.5" customHeight="1">
      <c r="B150" s="45"/>
      <c r="C150" s="36"/>
      <c r="D150" s="28" t="s">
        <v>909</v>
      </c>
      <c r="E150" s="29">
        <v>0.8</v>
      </c>
      <c r="F150" s="56"/>
      <c r="G150" s="125"/>
      <c r="H150" s="56"/>
      <c r="I150" s="34">
        <v>39083</v>
      </c>
      <c r="J150" s="34"/>
      <c r="K150" s="34">
        <v>39447</v>
      </c>
      <c r="L150" s="34"/>
      <c r="M150" s="122"/>
      <c r="N150" s="30"/>
    </row>
    <row r="151" spans="2:14" s="7" customFormat="1" ht="57.75" customHeight="1">
      <c r="B151" s="45"/>
      <c r="C151" s="36"/>
      <c r="D151" s="28" t="s">
        <v>910</v>
      </c>
      <c r="E151" s="29">
        <v>1.2</v>
      </c>
      <c r="F151" s="133"/>
      <c r="G151" s="29"/>
      <c r="H151" s="133"/>
      <c r="I151" s="34">
        <v>39083</v>
      </c>
      <c r="J151" s="34"/>
      <c r="K151" s="34">
        <v>39447</v>
      </c>
      <c r="L151" s="34"/>
      <c r="M151" s="105"/>
      <c r="N151" s="107"/>
    </row>
    <row r="152" spans="2:14" s="7" customFormat="1" ht="157.5" customHeight="1">
      <c r="B152" s="45"/>
      <c r="C152" s="255" t="s">
        <v>97</v>
      </c>
      <c r="D152" s="255"/>
      <c r="E152" s="29"/>
      <c r="F152" s="56"/>
      <c r="G152" s="32"/>
      <c r="H152" s="56"/>
      <c r="I152" s="34"/>
      <c r="J152" s="34"/>
      <c r="K152" s="34"/>
      <c r="L152" s="34"/>
      <c r="M152" s="122"/>
      <c r="N152" s="30"/>
    </row>
    <row r="153" spans="2:14" s="7" customFormat="1" ht="56.25" customHeight="1">
      <c r="B153" s="45"/>
      <c r="C153" s="36"/>
      <c r="D153" s="36" t="s">
        <v>98</v>
      </c>
      <c r="E153" s="29">
        <v>1</v>
      </c>
      <c r="F153" s="102">
        <v>1</v>
      </c>
      <c r="G153" s="32"/>
      <c r="H153" s="56"/>
      <c r="I153" s="34">
        <v>38869</v>
      </c>
      <c r="J153" s="34">
        <v>38869</v>
      </c>
      <c r="K153" s="34">
        <v>39082</v>
      </c>
      <c r="L153" s="34">
        <v>39082</v>
      </c>
      <c r="M153" s="122"/>
      <c r="N153" s="30"/>
    </row>
    <row r="154" spans="2:14" s="7" customFormat="1" ht="45" customHeight="1">
      <c r="B154" s="45"/>
      <c r="C154" s="36"/>
      <c r="D154" s="36" t="s">
        <v>99</v>
      </c>
      <c r="E154" s="29">
        <v>0.2</v>
      </c>
      <c r="F154" s="56"/>
      <c r="G154" s="32"/>
      <c r="H154" s="56"/>
      <c r="I154" s="34">
        <v>39083</v>
      </c>
      <c r="J154" s="34"/>
      <c r="K154" s="34">
        <v>39447</v>
      </c>
      <c r="L154" s="34"/>
      <c r="M154" s="122"/>
      <c r="N154" s="30"/>
    </row>
    <row r="155" spans="2:14" s="7" customFormat="1" ht="78.75" customHeight="1">
      <c r="B155" s="45"/>
      <c r="C155" s="36"/>
      <c r="D155" s="36" t="s">
        <v>100</v>
      </c>
      <c r="E155" s="29">
        <v>0.6</v>
      </c>
      <c r="F155" s="56"/>
      <c r="G155" s="32"/>
      <c r="H155" s="56"/>
      <c r="I155" s="34">
        <v>39083</v>
      </c>
      <c r="J155" s="34"/>
      <c r="K155" s="34">
        <v>39263</v>
      </c>
      <c r="L155" s="34"/>
      <c r="M155" s="122"/>
      <c r="N155" s="30"/>
    </row>
    <row r="156" spans="2:14" s="7" customFormat="1" ht="48" customHeight="1">
      <c r="B156" s="45"/>
      <c r="C156" s="36"/>
      <c r="D156" s="36" t="s">
        <v>101</v>
      </c>
      <c r="E156" s="29">
        <v>0.8</v>
      </c>
      <c r="F156" s="133"/>
      <c r="G156" s="32"/>
      <c r="H156" s="133"/>
      <c r="I156" s="34">
        <v>39083</v>
      </c>
      <c r="J156" s="34"/>
      <c r="K156" s="34">
        <v>39447</v>
      </c>
      <c r="L156" s="34"/>
      <c r="M156" s="105"/>
      <c r="N156" s="107"/>
    </row>
    <row r="157" spans="2:14" s="7" customFormat="1" ht="108" customHeight="1">
      <c r="B157" s="45"/>
      <c r="C157" s="255" t="s">
        <v>102</v>
      </c>
      <c r="D157" s="255"/>
      <c r="E157" s="29"/>
      <c r="F157" s="133"/>
      <c r="G157" s="32"/>
      <c r="H157" s="133"/>
      <c r="I157" s="34"/>
      <c r="J157" s="34"/>
      <c r="K157" s="34"/>
      <c r="L157" s="34"/>
      <c r="M157" s="105"/>
      <c r="N157" s="107"/>
    </row>
    <row r="158" spans="2:14" s="7" customFormat="1" ht="75.75" customHeight="1">
      <c r="B158" s="45"/>
      <c r="C158" s="36"/>
      <c r="D158" s="36" t="s">
        <v>103</v>
      </c>
      <c r="E158" s="29">
        <v>0.1</v>
      </c>
      <c r="F158" s="130">
        <v>0.1</v>
      </c>
      <c r="G158" s="32"/>
      <c r="H158" s="133"/>
      <c r="I158" s="34">
        <v>38869</v>
      </c>
      <c r="J158" s="34">
        <v>38869</v>
      </c>
      <c r="K158" s="34">
        <v>39082</v>
      </c>
      <c r="L158" s="34">
        <v>39082</v>
      </c>
      <c r="M158" s="105"/>
      <c r="N158" s="107"/>
    </row>
    <row r="159" spans="2:14" s="7" customFormat="1" ht="78" customHeight="1">
      <c r="B159" s="45"/>
      <c r="C159" s="36"/>
      <c r="D159" s="36" t="s">
        <v>104</v>
      </c>
      <c r="E159" s="29">
        <v>0.14</v>
      </c>
      <c r="F159" s="133"/>
      <c r="G159" s="32"/>
      <c r="H159" s="133"/>
      <c r="I159" s="34">
        <v>39083</v>
      </c>
      <c r="J159" s="34"/>
      <c r="K159" s="34">
        <v>39436</v>
      </c>
      <c r="L159" s="34"/>
      <c r="M159" s="105"/>
      <c r="N159" s="107"/>
    </row>
    <row r="160" spans="2:14" s="7" customFormat="1" ht="72" customHeight="1">
      <c r="B160" s="45"/>
      <c r="C160" s="36"/>
      <c r="D160" s="36" t="s">
        <v>105</v>
      </c>
      <c r="E160" s="29">
        <v>13.65</v>
      </c>
      <c r="F160" s="133"/>
      <c r="G160" s="32"/>
      <c r="H160" s="133"/>
      <c r="I160" s="34">
        <v>39083</v>
      </c>
      <c r="J160" s="34"/>
      <c r="K160" s="34">
        <v>39447</v>
      </c>
      <c r="L160" s="34"/>
      <c r="M160" s="105"/>
      <c r="N160" s="107"/>
    </row>
    <row r="161" spans="2:14" s="7" customFormat="1" ht="69" customHeight="1">
      <c r="B161" s="45"/>
      <c r="C161" s="36"/>
      <c r="D161" s="36" t="s">
        <v>106</v>
      </c>
      <c r="E161" s="29">
        <v>1.089</v>
      </c>
      <c r="F161" s="133">
        <v>1.089</v>
      </c>
      <c r="G161" s="32"/>
      <c r="H161" s="133"/>
      <c r="I161" s="34">
        <v>38930</v>
      </c>
      <c r="J161" s="34">
        <v>38930</v>
      </c>
      <c r="K161" s="34">
        <v>39082</v>
      </c>
      <c r="L161" s="34">
        <v>39082</v>
      </c>
      <c r="M161" s="105"/>
      <c r="N161" s="107"/>
    </row>
    <row r="162" spans="2:14" s="7" customFormat="1" ht="51.75" customHeight="1">
      <c r="B162" s="45"/>
      <c r="C162" s="36"/>
      <c r="D162" s="36" t="s">
        <v>107</v>
      </c>
      <c r="E162" s="29">
        <v>0.935</v>
      </c>
      <c r="F162" s="133">
        <v>0.935</v>
      </c>
      <c r="G162" s="32">
        <v>0.04</v>
      </c>
      <c r="H162" s="66">
        <v>0.047</v>
      </c>
      <c r="I162" s="34">
        <v>38899</v>
      </c>
      <c r="J162" s="34">
        <v>38899</v>
      </c>
      <c r="K162" s="34">
        <v>39082</v>
      </c>
      <c r="L162" s="34">
        <v>39082</v>
      </c>
      <c r="M162" s="105"/>
      <c r="N162" s="107"/>
    </row>
    <row r="163" spans="2:14" s="7" customFormat="1" ht="77.25" customHeight="1">
      <c r="B163" s="45"/>
      <c r="C163" s="36"/>
      <c r="D163" s="36" t="s">
        <v>47</v>
      </c>
      <c r="E163" s="37">
        <v>20</v>
      </c>
      <c r="F163" s="133"/>
      <c r="G163" s="42"/>
      <c r="H163" s="133"/>
      <c r="I163" s="34">
        <v>39083</v>
      </c>
      <c r="J163" s="34"/>
      <c r="K163" s="34">
        <v>39447</v>
      </c>
      <c r="L163" s="34"/>
      <c r="M163" s="105"/>
      <c r="N163" s="107"/>
    </row>
    <row r="164" spans="2:14" s="7" customFormat="1" ht="78" customHeight="1">
      <c r="B164" s="45"/>
      <c r="C164" s="36"/>
      <c r="D164" s="36" t="s">
        <v>108</v>
      </c>
      <c r="E164" s="37">
        <v>0.3</v>
      </c>
      <c r="F164" s="66">
        <v>0.3</v>
      </c>
      <c r="G164" s="42"/>
      <c r="H164" s="133"/>
      <c r="I164" s="34">
        <v>38899</v>
      </c>
      <c r="J164" s="34">
        <v>38899</v>
      </c>
      <c r="K164" s="34">
        <v>39082</v>
      </c>
      <c r="L164" s="34">
        <v>39082</v>
      </c>
      <c r="M164" s="105"/>
      <c r="N164" s="107"/>
    </row>
    <row r="165" spans="2:14" s="7" customFormat="1" ht="84.75" customHeight="1">
      <c r="B165" s="45"/>
      <c r="C165" s="36"/>
      <c r="D165" s="36" t="s">
        <v>109</v>
      </c>
      <c r="E165" s="37">
        <v>0.4</v>
      </c>
      <c r="F165" s="56"/>
      <c r="G165" s="42"/>
      <c r="H165" s="56"/>
      <c r="I165" s="34">
        <v>39083</v>
      </c>
      <c r="J165" s="34"/>
      <c r="K165" s="34">
        <v>39436</v>
      </c>
      <c r="L165" s="34"/>
      <c r="M165" s="122"/>
      <c r="N165" s="30"/>
    </row>
    <row r="166" spans="2:14" s="7" customFormat="1" ht="71.25" customHeight="1">
      <c r="B166" s="45"/>
      <c r="C166" s="36"/>
      <c r="D166" s="36" t="s">
        <v>649</v>
      </c>
      <c r="E166" s="29">
        <v>0.094</v>
      </c>
      <c r="F166" s="56">
        <v>0.094</v>
      </c>
      <c r="G166" s="32"/>
      <c r="H166" s="56"/>
      <c r="I166" s="34">
        <v>38899</v>
      </c>
      <c r="J166" s="34">
        <v>38899</v>
      </c>
      <c r="K166" s="34">
        <v>39082</v>
      </c>
      <c r="L166" s="34">
        <v>39082</v>
      </c>
      <c r="M166" s="122"/>
      <c r="N166" s="30"/>
    </row>
    <row r="167" spans="2:14" s="7" customFormat="1" ht="44.25" customHeight="1">
      <c r="B167" s="45"/>
      <c r="C167" s="36"/>
      <c r="D167" s="36" t="s">
        <v>650</v>
      </c>
      <c r="E167" s="29">
        <v>7.6</v>
      </c>
      <c r="F167" s="102">
        <v>7.6</v>
      </c>
      <c r="G167" s="32"/>
      <c r="H167" s="56"/>
      <c r="I167" s="34">
        <v>38899</v>
      </c>
      <c r="J167" s="34">
        <v>38899</v>
      </c>
      <c r="K167" s="34">
        <v>39082</v>
      </c>
      <c r="L167" s="34">
        <v>39082</v>
      </c>
      <c r="M167" s="122"/>
      <c r="N167" s="30"/>
    </row>
    <row r="168" spans="2:14" s="7" customFormat="1" ht="42" customHeight="1">
      <c r="B168" s="45"/>
      <c r="C168" s="36"/>
      <c r="D168" s="36" t="s">
        <v>650</v>
      </c>
      <c r="E168" s="29"/>
      <c r="F168" s="56"/>
      <c r="G168" s="32"/>
      <c r="H168" s="56"/>
      <c r="I168" s="34">
        <v>39083</v>
      </c>
      <c r="J168" s="34"/>
      <c r="K168" s="34">
        <v>39263</v>
      </c>
      <c r="L168" s="34"/>
      <c r="M168" s="122"/>
      <c r="N168" s="30"/>
    </row>
    <row r="169" spans="2:14" s="7" customFormat="1" ht="33.75">
      <c r="B169" s="45"/>
      <c r="C169" s="36"/>
      <c r="D169" s="28" t="s">
        <v>651</v>
      </c>
      <c r="E169" s="29">
        <v>0.164</v>
      </c>
      <c r="F169" s="56">
        <v>0.164</v>
      </c>
      <c r="G169" s="32"/>
      <c r="H169" s="56"/>
      <c r="I169" s="34">
        <v>38899</v>
      </c>
      <c r="J169" s="34">
        <v>38899</v>
      </c>
      <c r="K169" s="34">
        <v>39082</v>
      </c>
      <c r="L169" s="34">
        <v>39082</v>
      </c>
      <c r="M169" s="122"/>
      <c r="N169" s="30"/>
    </row>
    <row r="170" spans="2:14" s="7" customFormat="1" ht="22.5">
      <c r="B170" s="45"/>
      <c r="C170" s="36"/>
      <c r="D170" s="28" t="s">
        <v>652</v>
      </c>
      <c r="E170" s="29">
        <v>1</v>
      </c>
      <c r="F170" s="102">
        <v>1</v>
      </c>
      <c r="G170" s="32"/>
      <c r="H170" s="56"/>
      <c r="I170" s="34">
        <v>38899</v>
      </c>
      <c r="J170" s="34">
        <v>38899</v>
      </c>
      <c r="K170" s="34">
        <v>39082</v>
      </c>
      <c r="L170" s="34">
        <v>39082</v>
      </c>
      <c r="M170" s="122"/>
      <c r="N170" s="30"/>
    </row>
    <row r="171" spans="2:14" s="7" customFormat="1" ht="33.75">
      <c r="B171" s="45"/>
      <c r="C171" s="36"/>
      <c r="D171" s="28" t="s">
        <v>48</v>
      </c>
      <c r="E171" s="29">
        <v>0.129</v>
      </c>
      <c r="F171" s="56">
        <v>0.129</v>
      </c>
      <c r="G171" s="32"/>
      <c r="H171" s="56"/>
      <c r="I171" s="34">
        <v>38899</v>
      </c>
      <c r="J171" s="34">
        <v>38899</v>
      </c>
      <c r="K171" s="34">
        <v>39082</v>
      </c>
      <c r="L171" s="34">
        <v>39082</v>
      </c>
      <c r="M171" s="122"/>
      <c r="N171" s="30"/>
    </row>
    <row r="172" spans="2:14" s="7" customFormat="1" ht="33.75">
      <c r="B172" s="45"/>
      <c r="C172" s="36"/>
      <c r="D172" s="28" t="s">
        <v>49</v>
      </c>
      <c r="E172" s="29">
        <v>0.068</v>
      </c>
      <c r="F172" s="56"/>
      <c r="G172" s="32"/>
      <c r="H172" s="56"/>
      <c r="I172" s="34">
        <v>39083</v>
      </c>
      <c r="J172" s="34"/>
      <c r="K172" s="34">
        <v>39447</v>
      </c>
      <c r="L172" s="34"/>
      <c r="M172" s="122"/>
      <c r="N172" s="30"/>
    </row>
    <row r="173" spans="2:14" s="7" customFormat="1" ht="22.5">
      <c r="B173" s="45"/>
      <c r="C173" s="36"/>
      <c r="D173" s="28" t="s">
        <v>653</v>
      </c>
      <c r="E173" s="29"/>
      <c r="F173" s="56"/>
      <c r="G173" s="32">
        <v>1.076</v>
      </c>
      <c r="H173" s="56">
        <v>1.076</v>
      </c>
      <c r="I173" s="34">
        <v>38899</v>
      </c>
      <c r="J173" s="34">
        <v>38899</v>
      </c>
      <c r="K173" s="34">
        <v>39082</v>
      </c>
      <c r="L173" s="34">
        <v>39082</v>
      </c>
      <c r="M173" s="122"/>
      <c r="N173" s="30"/>
    </row>
    <row r="174" spans="2:14" s="7" customFormat="1" ht="33.75">
      <c r="B174" s="45"/>
      <c r="C174" s="36"/>
      <c r="D174" s="44" t="s">
        <v>50</v>
      </c>
      <c r="E174" s="37">
        <v>0.355</v>
      </c>
      <c r="F174" s="56">
        <v>0.355</v>
      </c>
      <c r="G174" s="42"/>
      <c r="H174" s="56"/>
      <c r="I174" s="34">
        <v>38930</v>
      </c>
      <c r="J174" s="34">
        <v>38930</v>
      </c>
      <c r="K174" s="34">
        <v>39082</v>
      </c>
      <c r="L174" s="34">
        <v>39082</v>
      </c>
      <c r="M174" s="122"/>
      <c r="N174" s="30"/>
    </row>
    <row r="175" spans="2:14" s="7" customFormat="1" ht="33.75">
      <c r="B175" s="45"/>
      <c r="C175" s="36"/>
      <c r="D175" s="44" t="s">
        <v>51</v>
      </c>
      <c r="E175" s="37">
        <v>2.5</v>
      </c>
      <c r="F175" s="56"/>
      <c r="G175" s="42"/>
      <c r="H175" s="56"/>
      <c r="I175" s="34">
        <v>39083</v>
      </c>
      <c r="J175" s="34"/>
      <c r="K175" s="34">
        <v>39447</v>
      </c>
      <c r="L175" s="34"/>
      <c r="M175" s="122"/>
      <c r="N175" s="30"/>
    </row>
    <row r="176" spans="2:14" s="7" customFormat="1" ht="33.75">
      <c r="B176" s="45"/>
      <c r="C176" s="36"/>
      <c r="D176" s="44" t="s">
        <v>654</v>
      </c>
      <c r="E176" s="37"/>
      <c r="F176" s="56"/>
      <c r="G176" s="42">
        <v>7.096</v>
      </c>
      <c r="H176" s="56">
        <v>7.584</v>
      </c>
      <c r="I176" s="34">
        <v>38899</v>
      </c>
      <c r="J176" s="34">
        <v>38899</v>
      </c>
      <c r="K176" s="34">
        <v>39082</v>
      </c>
      <c r="L176" s="34">
        <v>39082</v>
      </c>
      <c r="M176" s="122"/>
      <c r="N176" s="30"/>
    </row>
    <row r="177" spans="2:14" s="7" customFormat="1" ht="33.75">
      <c r="B177" s="45"/>
      <c r="C177" s="36"/>
      <c r="D177" s="44" t="s">
        <v>654</v>
      </c>
      <c r="E177" s="37"/>
      <c r="F177" s="56"/>
      <c r="G177" s="42">
        <v>0.5</v>
      </c>
      <c r="H177" s="56"/>
      <c r="I177" s="34">
        <v>39083</v>
      </c>
      <c r="J177" s="34"/>
      <c r="K177" s="34">
        <v>39447</v>
      </c>
      <c r="L177" s="34"/>
      <c r="M177" s="122"/>
      <c r="N177" s="30"/>
    </row>
    <row r="178" spans="2:14" s="7" customFormat="1" ht="157.5">
      <c r="B178" s="45"/>
      <c r="C178" s="36"/>
      <c r="D178" s="31" t="s">
        <v>110</v>
      </c>
      <c r="E178" s="29">
        <v>2.4</v>
      </c>
      <c r="F178" s="56"/>
      <c r="G178" s="32">
        <v>0.4</v>
      </c>
      <c r="H178" s="56"/>
      <c r="I178" s="34">
        <v>39083</v>
      </c>
      <c r="J178" s="34"/>
      <c r="K178" s="34">
        <v>39447</v>
      </c>
      <c r="L178" s="34"/>
      <c r="M178" s="122"/>
      <c r="N178" s="30"/>
    </row>
    <row r="179" spans="2:14" s="7" customFormat="1" ht="33.75">
      <c r="B179" s="45"/>
      <c r="C179" s="36"/>
      <c r="D179" s="28" t="s">
        <v>111</v>
      </c>
      <c r="E179" s="29">
        <v>0.3</v>
      </c>
      <c r="F179" s="102">
        <v>0.3</v>
      </c>
      <c r="G179" s="32"/>
      <c r="H179" s="56"/>
      <c r="I179" s="34">
        <v>38869</v>
      </c>
      <c r="J179" s="34">
        <v>38869</v>
      </c>
      <c r="K179" s="34">
        <v>39082</v>
      </c>
      <c r="L179" s="34">
        <v>39082</v>
      </c>
      <c r="M179" s="122"/>
      <c r="N179" s="30"/>
    </row>
    <row r="180" spans="2:14" s="7" customFormat="1" ht="33.75">
      <c r="B180" s="45"/>
      <c r="C180" s="36"/>
      <c r="D180" s="28" t="s">
        <v>112</v>
      </c>
      <c r="E180" s="29">
        <v>0.46</v>
      </c>
      <c r="F180" s="56"/>
      <c r="G180" s="32"/>
      <c r="H180" s="56"/>
      <c r="I180" s="34">
        <v>39083</v>
      </c>
      <c r="J180" s="34"/>
      <c r="K180" s="34">
        <v>39447</v>
      </c>
      <c r="L180" s="34"/>
      <c r="M180" s="122"/>
      <c r="N180" s="30"/>
    </row>
    <row r="181" spans="2:14" s="7" customFormat="1" ht="33.75">
      <c r="B181" s="45"/>
      <c r="C181" s="36"/>
      <c r="D181" s="28" t="s">
        <v>113</v>
      </c>
      <c r="E181" s="29">
        <v>1.138</v>
      </c>
      <c r="F181" s="56">
        <v>1.138</v>
      </c>
      <c r="G181" s="32"/>
      <c r="H181" s="56"/>
      <c r="I181" s="34">
        <v>38899</v>
      </c>
      <c r="J181" s="34">
        <v>38899</v>
      </c>
      <c r="K181" s="34">
        <v>39082</v>
      </c>
      <c r="L181" s="34">
        <v>39082</v>
      </c>
      <c r="M181" s="122"/>
      <c r="N181" s="30"/>
    </row>
    <row r="182" spans="2:14" s="7" customFormat="1" ht="33.75">
      <c r="B182" s="45"/>
      <c r="C182" s="36"/>
      <c r="D182" s="28" t="s">
        <v>113</v>
      </c>
      <c r="E182" s="29">
        <v>0.1</v>
      </c>
      <c r="F182" s="102">
        <v>0.1</v>
      </c>
      <c r="G182" s="32"/>
      <c r="H182" s="56"/>
      <c r="I182" s="34">
        <v>38899</v>
      </c>
      <c r="J182" s="34">
        <v>38899</v>
      </c>
      <c r="K182" s="34">
        <v>39082</v>
      </c>
      <c r="L182" s="34">
        <v>39082</v>
      </c>
      <c r="M182" s="122"/>
      <c r="N182" s="30"/>
    </row>
    <row r="183" spans="2:14" s="7" customFormat="1" ht="33.75">
      <c r="B183" s="45"/>
      <c r="C183" s="36"/>
      <c r="D183" s="28" t="s">
        <v>113</v>
      </c>
      <c r="E183" s="29">
        <v>0.24</v>
      </c>
      <c r="F183" s="56"/>
      <c r="G183" s="32">
        <v>0.2</v>
      </c>
      <c r="H183" s="56"/>
      <c r="I183" s="34">
        <v>39083</v>
      </c>
      <c r="J183" s="34"/>
      <c r="K183" s="34">
        <v>39447</v>
      </c>
      <c r="L183" s="34"/>
      <c r="M183" s="122"/>
      <c r="N183" s="30"/>
    </row>
    <row r="184" spans="2:14" s="7" customFormat="1" ht="33.75">
      <c r="B184" s="45"/>
      <c r="C184" s="36"/>
      <c r="D184" s="28" t="s">
        <v>113</v>
      </c>
      <c r="E184" s="29">
        <v>0.3</v>
      </c>
      <c r="F184" s="56"/>
      <c r="G184" s="32"/>
      <c r="H184" s="56"/>
      <c r="I184" s="34">
        <v>39083</v>
      </c>
      <c r="J184" s="34"/>
      <c r="K184" s="34">
        <v>39447</v>
      </c>
      <c r="L184" s="34"/>
      <c r="M184" s="122"/>
      <c r="N184" s="30"/>
    </row>
    <row r="185" spans="2:14" s="7" customFormat="1" ht="22.5">
      <c r="B185" s="45"/>
      <c r="C185" s="36"/>
      <c r="D185" s="28" t="s">
        <v>114</v>
      </c>
      <c r="E185" s="29">
        <v>4.290905</v>
      </c>
      <c r="F185" s="56">
        <v>4.291</v>
      </c>
      <c r="G185" s="32"/>
      <c r="H185" s="56"/>
      <c r="I185" s="34">
        <v>38899</v>
      </c>
      <c r="J185" s="34">
        <v>38899</v>
      </c>
      <c r="K185" s="34">
        <v>39082</v>
      </c>
      <c r="L185" s="34">
        <v>39082</v>
      </c>
      <c r="M185" s="122"/>
      <c r="N185" s="30"/>
    </row>
    <row r="186" spans="2:14" s="7" customFormat="1" ht="33.75">
      <c r="B186" s="45"/>
      <c r="C186" s="36"/>
      <c r="D186" s="28" t="s">
        <v>115</v>
      </c>
      <c r="E186" s="29"/>
      <c r="F186" s="56"/>
      <c r="G186" s="32"/>
      <c r="H186" s="56"/>
      <c r="I186" s="34">
        <v>39083</v>
      </c>
      <c r="J186" s="34"/>
      <c r="K186" s="34">
        <v>39263</v>
      </c>
      <c r="L186" s="34"/>
      <c r="M186" s="122"/>
      <c r="N186" s="30"/>
    </row>
    <row r="187" spans="2:14" s="7" customFormat="1" ht="33.75">
      <c r="B187" s="45"/>
      <c r="C187" s="36"/>
      <c r="D187" s="28" t="s">
        <v>116</v>
      </c>
      <c r="E187" s="29"/>
      <c r="F187" s="56"/>
      <c r="G187" s="32">
        <v>0.5</v>
      </c>
      <c r="H187" s="56"/>
      <c r="I187" s="34">
        <v>39083</v>
      </c>
      <c r="J187" s="34"/>
      <c r="K187" s="34">
        <v>39436</v>
      </c>
      <c r="L187" s="34"/>
      <c r="M187" s="122"/>
      <c r="N187" s="30"/>
    </row>
    <row r="188" spans="2:14" s="7" customFormat="1" ht="33.75">
      <c r="B188" s="45"/>
      <c r="C188" s="36"/>
      <c r="D188" s="28" t="s">
        <v>503</v>
      </c>
      <c r="E188" s="29">
        <v>0.4</v>
      </c>
      <c r="F188" s="102">
        <v>0.4</v>
      </c>
      <c r="G188" s="32"/>
      <c r="H188" s="56"/>
      <c r="I188" s="34">
        <v>38899</v>
      </c>
      <c r="J188" s="34">
        <v>38899</v>
      </c>
      <c r="K188" s="34">
        <v>39082</v>
      </c>
      <c r="L188" s="34">
        <v>39082</v>
      </c>
      <c r="M188" s="122"/>
      <c r="N188" s="30"/>
    </row>
    <row r="189" spans="2:14" s="7" customFormat="1" ht="51.75" customHeight="1">
      <c r="B189" s="45"/>
      <c r="C189" s="36"/>
      <c r="D189" s="28" t="s">
        <v>662</v>
      </c>
      <c r="E189" s="29">
        <v>0.7</v>
      </c>
      <c r="F189" s="56"/>
      <c r="G189" s="32"/>
      <c r="H189" s="56"/>
      <c r="I189" s="34">
        <v>39083</v>
      </c>
      <c r="J189" s="34"/>
      <c r="K189" s="34">
        <v>39436</v>
      </c>
      <c r="L189" s="34"/>
      <c r="M189" s="122"/>
      <c r="N189" s="30"/>
    </row>
    <row r="190" spans="2:14" s="7" customFormat="1" ht="53.25" customHeight="1">
      <c r="B190" s="45"/>
      <c r="C190" s="36"/>
      <c r="D190" s="28" t="s">
        <v>504</v>
      </c>
      <c r="E190" s="37">
        <v>3.495</v>
      </c>
      <c r="F190" s="56">
        <v>3.495</v>
      </c>
      <c r="G190" s="42"/>
      <c r="H190" s="56"/>
      <c r="I190" s="34">
        <v>38899</v>
      </c>
      <c r="J190" s="34">
        <v>38899</v>
      </c>
      <c r="K190" s="34">
        <v>39082</v>
      </c>
      <c r="L190" s="34">
        <v>39082</v>
      </c>
      <c r="M190" s="122"/>
      <c r="N190" s="30"/>
    </row>
    <row r="191" spans="2:14" s="7" customFormat="1" ht="52.5" customHeight="1">
      <c r="B191" s="45"/>
      <c r="C191" s="36"/>
      <c r="D191" s="28" t="s">
        <v>78</v>
      </c>
      <c r="E191" s="37">
        <v>2.37</v>
      </c>
      <c r="F191" s="56"/>
      <c r="G191" s="42"/>
      <c r="H191" s="56"/>
      <c r="I191" s="34">
        <v>39083</v>
      </c>
      <c r="J191" s="34"/>
      <c r="K191" s="34">
        <v>39447</v>
      </c>
      <c r="L191" s="34"/>
      <c r="M191" s="122"/>
      <c r="N191" s="30"/>
    </row>
    <row r="192" spans="2:14" s="7" customFormat="1" ht="66.75" customHeight="1">
      <c r="B192" s="45"/>
      <c r="C192" s="36"/>
      <c r="D192" s="28" t="s">
        <v>935</v>
      </c>
      <c r="E192" s="37">
        <v>1.096</v>
      </c>
      <c r="F192" s="133">
        <v>1.096</v>
      </c>
      <c r="G192" s="42"/>
      <c r="H192" s="133"/>
      <c r="I192" s="34">
        <v>38961</v>
      </c>
      <c r="J192" s="34">
        <v>38961</v>
      </c>
      <c r="K192" s="34">
        <v>39082</v>
      </c>
      <c r="L192" s="34">
        <v>39082</v>
      </c>
      <c r="M192" s="105"/>
      <c r="N192" s="107"/>
    </row>
    <row r="193" spans="2:14" s="7" customFormat="1" ht="177" customHeight="1">
      <c r="B193" s="45"/>
      <c r="C193" s="255" t="s">
        <v>936</v>
      </c>
      <c r="D193" s="255"/>
      <c r="E193" s="29"/>
      <c r="F193" s="56"/>
      <c r="G193" s="32"/>
      <c r="H193" s="56"/>
      <c r="I193" s="34"/>
      <c r="J193" s="34"/>
      <c r="K193" s="34"/>
      <c r="L193" s="34"/>
      <c r="M193" s="122"/>
      <c r="N193" s="30"/>
    </row>
    <row r="194" spans="2:14" s="7" customFormat="1" ht="56.25" customHeight="1">
      <c r="B194" s="45"/>
      <c r="C194" s="36"/>
      <c r="D194" s="28" t="s">
        <v>79</v>
      </c>
      <c r="E194" s="29">
        <v>3.04</v>
      </c>
      <c r="F194" s="56"/>
      <c r="G194" s="32"/>
      <c r="H194" s="56"/>
      <c r="I194" s="34">
        <v>39083</v>
      </c>
      <c r="J194" s="34"/>
      <c r="K194" s="34">
        <v>39447</v>
      </c>
      <c r="L194" s="34"/>
      <c r="M194" s="122"/>
      <c r="N194" s="30"/>
    </row>
    <row r="195" spans="2:14" s="7" customFormat="1" ht="75.75" customHeight="1">
      <c r="B195" s="45"/>
      <c r="C195" s="36"/>
      <c r="D195" s="28" t="s">
        <v>937</v>
      </c>
      <c r="E195" s="37">
        <v>1</v>
      </c>
      <c r="F195" s="102">
        <v>1</v>
      </c>
      <c r="G195" s="32"/>
      <c r="H195" s="56"/>
      <c r="I195" s="34">
        <v>38961</v>
      </c>
      <c r="J195" s="34">
        <v>38961</v>
      </c>
      <c r="K195" s="34">
        <v>39082</v>
      </c>
      <c r="L195" s="34">
        <v>39082</v>
      </c>
      <c r="M195" s="122"/>
      <c r="N195" s="30"/>
    </row>
    <row r="196" spans="2:14" s="7" customFormat="1" ht="100.5" customHeight="1">
      <c r="B196" s="45"/>
      <c r="C196" s="36"/>
      <c r="D196" s="28" t="s">
        <v>938</v>
      </c>
      <c r="E196" s="37">
        <v>1.99</v>
      </c>
      <c r="F196" s="56"/>
      <c r="G196" s="32"/>
      <c r="H196" s="56"/>
      <c r="I196" s="34">
        <v>39083</v>
      </c>
      <c r="J196" s="34"/>
      <c r="K196" s="34">
        <v>39436</v>
      </c>
      <c r="L196" s="34"/>
      <c r="M196" s="122"/>
      <c r="N196" s="30"/>
    </row>
    <row r="197" spans="2:14" s="7" customFormat="1" ht="82.5" customHeight="1">
      <c r="B197" s="45"/>
      <c r="C197" s="36"/>
      <c r="D197" s="28" t="s">
        <v>939</v>
      </c>
      <c r="E197" s="37">
        <v>2</v>
      </c>
      <c r="F197" s="102">
        <v>2</v>
      </c>
      <c r="G197" s="32"/>
      <c r="H197" s="56"/>
      <c r="I197" s="34">
        <v>38961</v>
      </c>
      <c r="J197" s="34">
        <v>38961</v>
      </c>
      <c r="K197" s="34">
        <v>39082</v>
      </c>
      <c r="L197" s="34">
        <v>39082</v>
      </c>
      <c r="M197" s="122"/>
      <c r="N197" s="30"/>
    </row>
    <row r="198" spans="2:14" s="7" customFormat="1" ht="44.25" customHeight="1">
      <c r="B198" s="45"/>
      <c r="C198" s="36"/>
      <c r="D198" s="28" t="s">
        <v>940</v>
      </c>
      <c r="E198" s="29">
        <v>2</v>
      </c>
      <c r="F198" s="56"/>
      <c r="G198" s="32"/>
      <c r="H198" s="56"/>
      <c r="I198" s="34">
        <v>39083</v>
      </c>
      <c r="J198" s="34"/>
      <c r="K198" s="34">
        <v>39263</v>
      </c>
      <c r="L198" s="34"/>
      <c r="M198" s="122"/>
      <c r="N198" s="30"/>
    </row>
    <row r="199" spans="2:14" s="7" customFormat="1" ht="42" customHeight="1">
      <c r="B199" s="45"/>
      <c r="C199" s="36"/>
      <c r="D199" s="28" t="s">
        <v>941</v>
      </c>
      <c r="E199" s="29">
        <v>0.2</v>
      </c>
      <c r="F199" s="102">
        <v>0.2</v>
      </c>
      <c r="G199" s="32"/>
      <c r="H199" s="56"/>
      <c r="I199" s="34">
        <v>38961</v>
      </c>
      <c r="J199" s="34">
        <v>38961</v>
      </c>
      <c r="K199" s="34">
        <v>39082</v>
      </c>
      <c r="L199" s="34">
        <v>39082</v>
      </c>
      <c r="M199" s="122"/>
      <c r="N199" s="30"/>
    </row>
    <row r="200" spans="2:14" s="7" customFormat="1" ht="43.5" customHeight="1">
      <c r="B200" s="45"/>
      <c r="C200" s="36"/>
      <c r="D200" s="28" t="s">
        <v>942</v>
      </c>
      <c r="E200" s="29">
        <v>0.4</v>
      </c>
      <c r="F200" s="56"/>
      <c r="G200" s="32"/>
      <c r="H200" s="56"/>
      <c r="I200" s="34">
        <v>39083</v>
      </c>
      <c r="J200" s="34"/>
      <c r="K200" s="34">
        <v>39436</v>
      </c>
      <c r="L200" s="34"/>
      <c r="M200" s="122"/>
      <c r="N200" s="30"/>
    </row>
    <row r="201" spans="2:14" s="7" customFormat="1" ht="45" customHeight="1">
      <c r="B201" s="45"/>
      <c r="C201" s="36"/>
      <c r="D201" s="28" t="s">
        <v>943</v>
      </c>
      <c r="E201" s="29">
        <v>0.6</v>
      </c>
      <c r="F201" s="102">
        <v>0.6</v>
      </c>
      <c r="G201" s="32"/>
      <c r="H201" s="56"/>
      <c r="I201" s="34">
        <v>38899</v>
      </c>
      <c r="J201" s="34">
        <v>38899</v>
      </c>
      <c r="K201" s="34">
        <v>39082</v>
      </c>
      <c r="L201" s="34">
        <v>39082</v>
      </c>
      <c r="M201" s="122"/>
      <c r="N201" s="30"/>
    </row>
    <row r="202" spans="2:14" s="7" customFormat="1" ht="45" customHeight="1">
      <c r="B202" s="45"/>
      <c r="C202" s="36"/>
      <c r="D202" s="28" t="s">
        <v>944</v>
      </c>
      <c r="E202" s="29">
        <v>0.5</v>
      </c>
      <c r="F202" s="56"/>
      <c r="G202" s="32"/>
      <c r="H202" s="56"/>
      <c r="I202" s="34">
        <v>39083</v>
      </c>
      <c r="J202" s="34"/>
      <c r="K202" s="34">
        <v>39263</v>
      </c>
      <c r="L202" s="34"/>
      <c r="M202" s="122"/>
      <c r="N202" s="30"/>
    </row>
    <row r="203" spans="2:14" s="7" customFormat="1" ht="88.5" customHeight="1">
      <c r="B203" s="45"/>
      <c r="C203" s="36"/>
      <c r="D203" s="28" t="s">
        <v>945</v>
      </c>
      <c r="E203" s="37">
        <v>0.23</v>
      </c>
      <c r="F203" s="102">
        <v>0.23</v>
      </c>
      <c r="G203" s="32">
        <v>0.86</v>
      </c>
      <c r="H203" s="102">
        <v>0.869</v>
      </c>
      <c r="I203" s="34">
        <v>38869</v>
      </c>
      <c r="J203" s="34">
        <v>38869</v>
      </c>
      <c r="K203" s="34">
        <v>39082</v>
      </c>
      <c r="L203" s="34">
        <v>39082</v>
      </c>
      <c r="M203" s="122"/>
      <c r="N203" s="30"/>
    </row>
    <row r="204" spans="2:14" s="7" customFormat="1" ht="80.25" customHeight="1">
      <c r="B204" s="45"/>
      <c r="C204" s="36"/>
      <c r="D204" s="28" t="s">
        <v>946</v>
      </c>
      <c r="E204" s="37"/>
      <c r="F204" s="133"/>
      <c r="G204" s="32">
        <v>0.6</v>
      </c>
      <c r="H204" s="133"/>
      <c r="I204" s="34">
        <v>39083</v>
      </c>
      <c r="J204" s="34"/>
      <c r="K204" s="34">
        <v>39436</v>
      </c>
      <c r="L204" s="34"/>
      <c r="M204" s="105"/>
      <c r="N204" s="107"/>
    </row>
    <row r="205" spans="2:14" s="7" customFormat="1" ht="87" customHeight="1">
      <c r="B205" s="45"/>
      <c r="C205" s="255" t="s">
        <v>947</v>
      </c>
      <c r="D205" s="255"/>
      <c r="E205" s="29"/>
      <c r="F205" s="56"/>
      <c r="G205" s="32"/>
      <c r="H205" s="56"/>
      <c r="I205" s="34"/>
      <c r="J205" s="34"/>
      <c r="K205" s="34"/>
      <c r="L205" s="34"/>
      <c r="M205" s="122"/>
      <c r="N205" s="30"/>
    </row>
    <row r="206" spans="2:14" s="7" customFormat="1" ht="69.75" customHeight="1">
      <c r="B206" s="45"/>
      <c r="C206" s="36"/>
      <c r="D206" s="28" t="s">
        <v>948</v>
      </c>
      <c r="E206" s="29">
        <v>3</v>
      </c>
      <c r="F206" s="56"/>
      <c r="G206" s="32"/>
      <c r="H206" s="56"/>
      <c r="I206" s="34">
        <v>39083</v>
      </c>
      <c r="J206" s="34"/>
      <c r="K206" s="34">
        <v>39447</v>
      </c>
      <c r="L206" s="34"/>
      <c r="M206" s="122"/>
      <c r="N206" s="30"/>
    </row>
    <row r="207" spans="2:14" s="7" customFormat="1" ht="54.75" customHeight="1">
      <c r="B207" s="45"/>
      <c r="C207" s="36"/>
      <c r="D207" s="28" t="s">
        <v>949</v>
      </c>
      <c r="E207" s="29">
        <v>6</v>
      </c>
      <c r="F207" s="56"/>
      <c r="G207" s="32"/>
      <c r="H207" s="56"/>
      <c r="I207" s="34">
        <v>39083</v>
      </c>
      <c r="J207" s="34"/>
      <c r="K207" s="34">
        <v>39447</v>
      </c>
      <c r="L207" s="34"/>
      <c r="M207" s="122"/>
      <c r="N207" s="30"/>
    </row>
    <row r="208" spans="2:14" s="7" customFormat="1" ht="36.75" customHeight="1">
      <c r="B208" s="45"/>
      <c r="C208" s="36"/>
      <c r="D208" s="28" t="s">
        <v>950</v>
      </c>
      <c r="E208" s="29"/>
      <c r="F208" s="56"/>
      <c r="G208" s="32">
        <v>1</v>
      </c>
      <c r="H208" s="56"/>
      <c r="I208" s="34">
        <v>39083</v>
      </c>
      <c r="J208" s="34"/>
      <c r="K208" s="34">
        <v>39447</v>
      </c>
      <c r="L208" s="34"/>
      <c r="M208" s="122"/>
      <c r="N208" s="30"/>
    </row>
    <row r="209" spans="2:14" s="7" customFormat="1" ht="57.75" customHeight="1">
      <c r="B209" s="45"/>
      <c r="C209" s="36"/>
      <c r="D209" s="28" t="s">
        <v>951</v>
      </c>
      <c r="E209" s="29">
        <v>1</v>
      </c>
      <c r="F209" s="133"/>
      <c r="G209" s="32"/>
      <c r="H209" s="133"/>
      <c r="I209" s="34">
        <v>39083</v>
      </c>
      <c r="J209" s="34"/>
      <c r="K209" s="34">
        <v>39447</v>
      </c>
      <c r="L209" s="34"/>
      <c r="M209" s="105"/>
      <c r="N209" s="107"/>
    </row>
    <row r="210" spans="2:14" s="7" customFormat="1" ht="107.25" customHeight="1">
      <c r="B210" s="45"/>
      <c r="C210" s="255" t="s">
        <v>1195</v>
      </c>
      <c r="D210" s="255"/>
      <c r="E210" s="29"/>
      <c r="F210" s="56"/>
      <c r="G210" s="32"/>
      <c r="H210" s="56"/>
      <c r="I210" s="34"/>
      <c r="J210" s="34"/>
      <c r="K210" s="34"/>
      <c r="L210" s="34"/>
      <c r="M210" s="122"/>
      <c r="N210" s="30"/>
    </row>
    <row r="211" spans="2:14" s="7" customFormat="1" ht="89.25" customHeight="1">
      <c r="B211" s="45"/>
      <c r="C211" s="36"/>
      <c r="D211" s="28" t="s">
        <v>1196</v>
      </c>
      <c r="E211" s="29">
        <v>5.317095</v>
      </c>
      <c r="F211" s="56">
        <v>5.317</v>
      </c>
      <c r="G211" s="32">
        <v>0.0829095</v>
      </c>
      <c r="H211" s="56">
        <v>0.083</v>
      </c>
      <c r="I211" s="55">
        <v>38899</v>
      </c>
      <c r="J211" s="55">
        <v>38899</v>
      </c>
      <c r="K211" s="55">
        <v>39082</v>
      </c>
      <c r="L211" s="55">
        <v>39082</v>
      </c>
      <c r="M211" s="122"/>
      <c r="N211" s="30"/>
    </row>
    <row r="212" spans="2:14" s="7" customFormat="1" ht="90">
      <c r="B212" s="45"/>
      <c r="C212" s="36"/>
      <c r="D212" s="28" t="s">
        <v>656</v>
      </c>
      <c r="E212" s="29">
        <v>0.91</v>
      </c>
      <c r="F212" s="102">
        <v>0.91</v>
      </c>
      <c r="G212" s="32"/>
      <c r="H212" s="56"/>
      <c r="I212" s="55">
        <v>38869</v>
      </c>
      <c r="J212" s="55">
        <v>38869</v>
      </c>
      <c r="K212" s="55">
        <v>39082</v>
      </c>
      <c r="L212" s="55">
        <v>39082</v>
      </c>
      <c r="M212" s="122"/>
      <c r="N212" s="30"/>
    </row>
    <row r="213" spans="2:14" s="7" customFormat="1" ht="115.5" customHeight="1">
      <c r="B213" s="45"/>
      <c r="C213" s="36"/>
      <c r="D213" s="28" t="s">
        <v>655</v>
      </c>
      <c r="E213" s="29">
        <v>0.5</v>
      </c>
      <c r="F213" s="102">
        <v>0.5</v>
      </c>
      <c r="G213" s="32"/>
      <c r="H213" s="56"/>
      <c r="I213" s="55">
        <v>38899</v>
      </c>
      <c r="J213" s="55">
        <v>38899</v>
      </c>
      <c r="K213" s="55">
        <v>39082</v>
      </c>
      <c r="L213" s="55">
        <v>39082</v>
      </c>
      <c r="M213" s="122"/>
      <c r="N213" s="30"/>
    </row>
    <row r="214" spans="2:14" s="7" customFormat="1" ht="90" customHeight="1">
      <c r="B214" s="48"/>
      <c r="C214" s="28"/>
      <c r="D214" s="28" t="s">
        <v>1196</v>
      </c>
      <c r="E214" s="29"/>
      <c r="F214" s="56"/>
      <c r="G214" s="32"/>
      <c r="H214" s="56"/>
      <c r="I214" s="34">
        <v>39083</v>
      </c>
      <c r="J214" s="34"/>
      <c r="K214" s="34">
        <v>39263</v>
      </c>
      <c r="L214" s="34"/>
      <c r="M214" s="122"/>
      <c r="N214" s="30"/>
    </row>
    <row r="215" spans="2:14" s="7" customFormat="1" ht="104.25" customHeight="1">
      <c r="B215" s="45"/>
      <c r="C215" s="36"/>
      <c r="D215" s="28" t="s">
        <v>656</v>
      </c>
      <c r="E215" s="29">
        <v>6.982</v>
      </c>
      <c r="F215" s="56"/>
      <c r="G215" s="32"/>
      <c r="H215" s="56"/>
      <c r="I215" s="55">
        <v>39083</v>
      </c>
      <c r="J215" s="55"/>
      <c r="K215" s="55">
        <v>39447</v>
      </c>
      <c r="L215" s="55"/>
      <c r="M215" s="122"/>
      <c r="N215" s="30"/>
    </row>
    <row r="216" spans="2:14" s="7" customFormat="1" ht="117" customHeight="1">
      <c r="B216" s="45"/>
      <c r="C216" s="36"/>
      <c r="D216" s="31" t="s">
        <v>657</v>
      </c>
      <c r="E216" s="29">
        <v>0.5</v>
      </c>
      <c r="F216" s="133"/>
      <c r="G216" s="32">
        <v>0.1</v>
      </c>
      <c r="H216" s="133"/>
      <c r="I216" s="34">
        <v>39083</v>
      </c>
      <c r="J216" s="34"/>
      <c r="K216" s="34">
        <v>39447</v>
      </c>
      <c r="L216" s="34"/>
      <c r="M216" s="105"/>
      <c r="N216" s="107"/>
    </row>
    <row r="217" spans="2:14" s="7" customFormat="1" ht="138" customHeight="1">
      <c r="B217" s="45"/>
      <c r="C217" s="255" t="s">
        <v>161</v>
      </c>
      <c r="D217" s="255"/>
      <c r="E217" s="29"/>
      <c r="F217" s="56"/>
      <c r="G217" s="32"/>
      <c r="H217" s="56"/>
      <c r="I217" s="34"/>
      <c r="J217" s="34"/>
      <c r="K217" s="34"/>
      <c r="L217" s="34"/>
      <c r="M217" s="122"/>
      <c r="N217" s="30"/>
    </row>
    <row r="218" spans="2:14" s="7" customFormat="1" ht="67.5">
      <c r="B218" s="45"/>
      <c r="C218" s="36"/>
      <c r="D218" s="28" t="s">
        <v>162</v>
      </c>
      <c r="E218" s="37">
        <v>0.4</v>
      </c>
      <c r="F218" s="102">
        <v>0.4</v>
      </c>
      <c r="G218" s="42"/>
      <c r="H218" s="56"/>
      <c r="I218" s="34">
        <v>38899</v>
      </c>
      <c r="J218" s="34">
        <v>38899</v>
      </c>
      <c r="K218" s="34">
        <v>39082</v>
      </c>
      <c r="L218" s="34">
        <v>39082</v>
      </c>
      <c r="M218" s="122"/>
      <c r="N218" s="30"/>
    </row>
    <row r="219" spans="2:14" s="7" customFormat="1" ht="67.5">
      <c r="B219" s="45"/>
      <c r="C219" s="36"/>
      <c r="D219" s="28" t="s">
        <v>163</v>
      </c>
      <c r="E219" s="37">
        <v>0.6</v>
      </c>
      <c r="F219" s="56"/>
      <c r="G219" s="42"/>
      <c r="H219" s="56"/>
      <c r="I219" s="34">
        <v>39083</v>
      </c>
      <c r="J219" s="34"/>
      <c r="K219" s="34">
        <v>39436</v>
      </c>
      <c r="L219" s="34"/>
      <c r="M219" s="122"/>
      <c r="N219" s="30"/>
    </row>
    <row r="220" spans="2:14" s="7" customFormat="1" ht="87.75" customHeight="1">
      <c r="B220" s="45"/>
      <c r="C220" s="36"/>
      <c r="D220" s="44" t="s">
        <v>164</v>
      </c>
      <c r="E220" s="37">
        <v>0.8</v>
      </c>
      <c r="F220" s="56"/>
      <c r="G220" s="42"/>
      <c r="H220" s="56"/>
      <c r="I220" s="34">
        <v>39083</v>
      </c>
      <c r="J220" s="34"/>
      <c r="K220" s="34">
        <v>39447</v>
      </c>
      <c r="L220" s="34"/>
      <c r="M220" s="122"/>
      <c r="N220" s="30"/>
    </row>
    <row r="221" spans="2:14" s="7" customFormat="1" ht="63" customHeight="1">
      <c r="B221" s="45"/>
      <c r="C221" s="36"/>
      <c r="D221" s="28" t="s">
        <v>165</v>
      </c>
      <c r="E221" s="29">
        <v>0.4</v>
      </c>
      <c r="F221" s="102">
        <v>0.4</v>
      </c>
      <c r="G221" s="32"/>
      <c r="H221" s="56"/>
      <c r="I221" s="34">
        <v>38869</v>
      </c>
      <c r="J221" s="34">
        <v>38869</v>
      </c>
      <c r="K221" s="34">
        <v>39082</v>
      </c>
      <c r="L221" s="34">
        <v>39082</v>
      </c>
      <c r="M221" s="122"/>
      <c r="N221" s="30"/>
    </row>
    <row r="222" spans="2:14" s="7" customFormat="1" ht="53.25" customHeight="1">
      <c r="B222" s="45"/>
      <c r="C222" s="36"/>
      <c r="D222" s="28" t="s">
        <v>165</v>
      </c>
      <c r="E222" s="29">
        <v>1</v>
      </c>
      <c r="F222" s="56"/>
      <c r="G222" s="32"/>
      <c r="H222" s="56"/>
      <c r="I222" s="34">
        <v>39083</v>
      </c>
      <c r="J222" s="34"/>
      <c r="K222" s="34">
        <v>39436</v>
      </c>
      <c r="L222" s="34"/>
      <c r="M222" s="122"/>
      <c r="N222" s="30"/>
    </row>
    <row r="223" spans="2:14" s="7" customFormat="1" ht="66" customHeight="1">
      <c r="B223" s="45"/>
      <c r="C223" s="36"/>
      <c r="D223" s="28" t="s">
        <v>80</v>
      </c>
      <c r="E223" s="29">
        <v>0.3</v>
      </c>
      <c r="F223" s="102">
        <v>0.3</v>
      </c>
      <c r="G223" s="32"/>
      <c r="H223" s="56"/>
      <c r="I223" s="34">
        <v>38899</v>
      </c>
      <c r="J223" s="34">
        <v>38899</v>
      </c>
      <c r="K223" s="34">
        <v>39082</v>
      </c>
      <c r="L223" s="34">
        <v>39082</v>
      </c>
      <c r="M223" s="122"/>
      <c r="N223" s="30"/>
    </row>
    <row r="224" spans="2:14" s="7" customFormat="1" ht="150.75" customHeight="1">
      <c r="B224" s="45"/>
      <c r="C224" s="36"/>
      <c r="D224" s="31" t="s">
        <v>166</v>
      </c>
      <c r="E224" s="29">
        <v>0.5</v>
      </c>
      <c r="F224" s="56"/>
      <c r="G224" s="32">
        <v>0.2</v>
      </c>
      <c r="H224" s="56"/>
      <c r="I224" s="34">
        <v>39083</v>
      </c>
      <c r="J224" s="34"/>
      <c r="K224" s="34">
        <v>39447</v>
      </c>
      <c r="L224" s="34"/>
      <c r="M224" s="122"/>
      <c r="N224" s="30"/>
    </row>
    <row r="225" spans="2:14" s="7" customFormat="1" ht="79.5" customHeight="1">
      <c r="B225" s="45"/>
      <c r="C225" s="36"/>
      <c r="D225" s="28" t="s">
        <v>167</v>
      </c>
      <c r="E225" s="29">
        <v>0.5</v>
      </c>
      <c r="F225" s="56"/>
      <c r="G225" s="32">
        <v>0.1</v>
      </c>
      <c r="H225" s="56"/>
      <c r="I225" s="34">
        <v>39083</v>
      </c>
      <c r="J225" s="34"/>
      <c r="K225" s="34">
        <v>39447</v>
      </c>
      <c r="L225" s="34"/>
      <c r="M225" s="122"/>
      <c r="N225" s="30"/>
    </row>
    <row r="226" spans="2:14" s="7" customFormat="1" ht="97.5" customHeight="1">
      <c r="B226" s="45"/>
      <c r="C226" s="36"/>
      <c r="D226" s="36" t="s">
        <v>492</v>
      </c>
      <c r="E226" s="29">
        <v>0.25</v>
      </c>
      <c r="F226" s="134"/>
      <c r="G226" s="32"/>
      <c r="H226" s="134"/>
      <c r="I226" s="34">
        <v>39264</v>
      </c>
      <c r="J226" s="34"/>
      <c r="K226" s="34">
        <v>39447</v>
      </c>
      <c r="L226" s="34"/>
      <c r="M226" s="124"/>
      <c r="N226" s="106"/>
    </row>
    <row r="227" spans="2:14" s="7" customFormat="1" ht="29.25" customHeight="1">
      <c r="B227" s="45"/>
      <c r="C227" s="255" t="s">
        <v>60</v>
      </c>
      <c r="D227" s="255"/>
      <c r="E227" s="29"/>
      <c r="F227" s="56"/>
      <c r="G227" s="32"/>
      <c r="H227" s="56"/>
      <c r="I227" s="34"/>
      <c r="J227" s="34"/>
      <c r="K227" s="34"/>
      <c r="L227" s="34"/>
      <c r="M227" s="122"/>
      <c r="N227" s="30"/>
    </row>
    <row r="228" spans="2:14" s="7" customFormat="1" ht="58.5" customHeight="1">
      <c r="B228" s="45"/>
      <c r="C228" s="45"/>
      <c r="D228" s="28" t="s">
        <v>168</v>
      </c>
      <c r="E228" s="29"/>
      <c r="F228" s="56"/>
      <c r="G228" s="32"/>
      <c r="H228" s="56"/>
      <c r="I228" s="34">
        <v>38857</v>
      </c>
      <c r="J228" s="34">
        <v>38857</v>
      </c>
      <c r="K228" s="34">
        <v>38898</v>
      </c>
      <c r="L228" s="34">
        <v>38898</v>
      </c>
      <c r="M228" s="122"/>
      <c r="N228" s="30"/>
    </row>
    <row r="229" spans="2:14" s="7" customFormat="1" ht="46.5" customHeight="1">
      <c r="B229" s="259"/>
      <c r="C229" s="259"/>
      <c r="D229" s="28" t="s">
        <v>169</v>
      </c>
      <c r="E229" s="29"/>
      <c r="F229" s="133"/>
      <c r="G229" s="32"/>
      <c r="H229" s="133"/>
      <c r="I229" s="34">
        <v>39083</v>
      </c>
      <c r="J229" s="34"/>
      <c r="K229" s="34">
        <v>39417</v>
      </c>
      <c r="L229" s="34"/>
      <c r="M229" s="105"/>
      <c r="N229" s="107"/>
    </row>
    <row r="230" spans="2:14" s="7" customFormat="1" ht="107.25" customHeight="1">
      <c r="B230" s="254" t="s">
        <v>171</v>
      </c>
      <c r="C230" s="254"/>
      <c r="D230" s="254"/>
      <c r="E230" s="29"/>
      <c r="F230" s="133"/>
      <c r="G230" s="73"/>
      <c r="H230" s="133"/>
      <c r="I230" s="109"/>
      <c r="J230" s="109"/>
      <c r="K230" s="34"/>
      <c r="L230" s="34"/>
      <c r="M230" s="105"/>
      <c r="N230" s="107"/>
    </row>
    <row r="231" spans="2:14" s="7" customFormat="1" ht="224.25" customHeight="1">
      <c r="B231" s="48"/>
      <c r="C231" s="254" t="s">
        <v>172</v>
      </c>
      <c r="D231" s="254"/>
      <c r="E231" s="46"/>
      <c r="F231" s="56"/>
      <c r="G231" s="73"/>
      <c r="H231" s="56"/>
      <c r="I231" s="34"/>
      <c r="J231" s="34"/>
      <c r="K231" s="34"/>
      <c r="L231" s="34"/>
      <c r="M231" s="122"/>
      <c r="N231" s="30"/>
    </row>
    <row r="232" spans="2:14" s="7" customFormat="1" ht="75" customHeight="1">
      <c r="B232" s="48"/>
      <c r="C232" s="48"/>
      <c r="D232" s="36" t="s">
        <v>173</v>
      </c>
      <c r="E232" s="29">
        <v>0.15</v>
      </c>
      <c r="F232" s="102">
        <v>0.15</v>
      </c>
      <c r="G232" s="32">
        <v>0.085</v>
      </c>
      <c r="H232" s="56">
        <v>0.089</v>
      </c>
      <c r="I232" s="34">
        <v>38890</v>
      </c>
      <c r="J232" s="34">
        <v>38890</v>
      </c>
      <c r="K232" s="34">
        <v>39082</v>
      </c>
      <c r="L232" s="34">
        <v>39082</v>
      </c>
      <c r="M232" s="122"/>
      <c r="N232" s="30"/>
    </row>
    <row r="233" spans="2:14" s="7" customFormat="1" ht="65.25" customHeight="1">
      <c r="B233" s="48"/>
      <c r="C233" s="48"/>
      <c r="D233" s="36" t="s">
        <v>174</v>
      </c>
      <c r="E233" s="29">
        <v>0.2</v>
      </c>
      <c r="F233" s="56"/>
      <c r="G233" s="32">
        <v>0.15</v>
      </c>
      <c r="H233" s="56"/>
      <c r="I233" s="34">
        <v>39083</v>
      </c>
      <c r="J233" s="34">
        <v>39083</v>
      </c>
      <c r="K233" s="34">
        <v>39447</v>
      </c>
      <c r="L233" s="34"/>
      <c r="M233" s="122"/>
      <c r="N233" s="30"/>
    </row>
    <row r="234" spans="2:14" s="7" customFormat="1" ht="77.25" customHeight="1">
      <c r="B234" s="48"/>
      <c r="C234" s="48"/>
      <c r="D234" s="36" t="s">
        <v>175</v>
      </c>
      <c r="E234" s="29">
        <v>0.1</v>
      </c>
      <c r="F234" s="102">
        <v>0.1</v>
      </c>
      <c r="G234" s="32"/>
      <c r="H234" s="56"/>
      <c r="I234" s="34">
        <v>38890</v>
      </c>
      <c r="J234" s="34">
        <v>38890</v>
      </c>
      <c r="K234" s="34">
        <v>39082</v>
      </c>
      <c r="L234" s="34">
        <v>39082</v>
      </c>
      <c r="M234" s="122"/>
      <c r="N234" s="30"/>
    </row>
    <row r="235" spans="2:14" s="7" customFormat="1" ht="73.5" customHeight="1">
      <c r="B235" s="48"/>
      <c r="C235" s="48"/>
      <c r="D235" s="36" t="s">
        <v>176</v>
      </c>
      <c r="E235" s="29">
        <v>0.2</v>
      </c>
      <c r="F235" s="56"/>
      <c r="G235" s="32">
        <v>0.15</v>
      </c>
      <c r="H235" s="56"/>
      <c r="I235" s="34">
        <v>39083</v>
      </c>
      <c r="J235" s="34">
        <v>39083</v>
      </c>
      <c r="K235" s="34">
        <v>39447</v>
      </c>
      <c r="L235" s="34"/>
      <c r="M235" s="122"/>
      <c r="N235" s="30"/>
    </row>
    <row r="236" spans="2:14" s="7" customFormat="1" ht="53.25" customHeight="1">
      <c r="B236" s="48"/>
      <c r="C236" s="48"/>
      <c r="D236" s="36" t="s">
        <v>1159</v>
      </c>
      <c r="E236" s="29"/>
      <c r="F236" s="56"/>
      <c r="G236" s="32">
        <v>0.2</v>
      </c>
      <c r="H236" s="102">
        <v>0.2</v>
      </c>
      <c r="I236" s="34">
        <v>38890</v>
      </c>
      <c r="J236" s="34">
        <v>38890</v>
      </c>
      <c r="K236" s="34">
        <v>39082</v>
      </c>
      <c r="L236" s="34">
        <v>39082</v>
      </c>
      <c r="M236" s="122"/>
      <c r="N236" s="30"/>
    </row>
    <row r="237" spans="2:14" s="7" customFormat="1" ht="54" customHeight="1">
      <c r="B237" s="48"/>
      <c r="C237" s="48"/>
      <c r="D237" s="36" t="s">
        <v>1160</v>
      </c>
      <c r="E237" s="29">
        <v>0.2</v>
      </c>
      <c r="F237" s="56"/>
      <c r="G237" s="32">
        <v>0.4</v>
      </c>
      <c r="H237" s="56"/>
      <c r="I237" s="34">
        <v>39083</v>
      </c>
      <c r="J237" s="34"/>
      <c r="K237" s="34">
        <v>39447</v>
      </c>
      <c r="L237" s="34"/>
      <c r="M237" s="122"/>
      <c r="N237" s="30"/>
    </row>
    <row r="238" spans="2:14" s="7" customFormat="1" ht="54" customHeight="1">
      <c r="B238" s="48"/>
      <c r="C238" s="48"/>
      <c r="D238" s="36" t="s">
        <v>1161</v>
      </c>
      <c r="E238" s="29"/>
      <c r="F238" s="56"/>
      <c r="G238" s="32">
        <v>0.05</v>
      </c>
      <c r="H238" s="102">
        <v>0.052</v>
      </c>
      <c r="I238" s="34">
        <v>38890</v>
      </c>
      <c r="J238" s="34">
        <v>38890</v>
      </c>
      <c r="K238" s="34">
        <v>39082</v>
      </c>
      <c r="L238" s="34">
        <v>39082</v>
      </c>
      <c r="M238" s="122"/>
      <c r="N238" s="30"/>
    </row>
    <row r="239" spans="2:14" s="7" customFormat="1" ht="46.5" customHeight="1">
      <c r="B239" s="48"/>
      <c r="C239" s="48"/>
      <c r="D239" s="36" t="s">
        <v>1162</v>
      </c>
      <c r="E239" s="29">
        <v>0.2</v>
      </c>
      <c r="F239" s="56"/>
      <c r="G239" s="32">
        <v>0.2</v>
      </c>
      <c r="H239" s="56"/>
      <c r="I239" s="34">
        <v>39083</v>
      </c>
      <c r="J239" s="34"/>
      <c r="K239" s="34">
        <v>39447</v>
      </c>
      <c r="L239" s="34"/>
      <c r="M239" s="122"/>
      <c r="N239" s="30"/>
    </row>
    <row r="240" spans="2:14" s="7" customFormat="1" ht="45" customHeight="1">
      <c r="B240" s="48"/>
      <c r="C240" s="48"/>
      <c r="D240" s="36" t="s">
        <v>1163</v>
      </c>
      <c r="E240" s="29"/>
      <c r="F240" s="56"/>
      <c r="G240" s="32">
        <v>0.07</v>
      </c>
      <c r="H240" s="102">
        <v>0.075</v>
      </c>
      <c r="I240" s="34">
        <v>38890</v>
      </c>
      <c r="J240" s="34">
        <v>38890</v>
      </c>
      <c r="K240" s="34">
        <v>39082</v>
      </c>
      <c r="L240" s="34">
        <v>39082</v>
      </c>
      <c r="M240" s="122"/>
      <c r="N240" s="30"/>
    </row>
    <row r="241" spans="2:14" s="7" customFormat="1" ht="49.5" customHeight="1">
      <c r="B241" s="48"/>
      <c r="C241" s="48"/>
      <c r="D241" s="36" t="s">
        <v>1164</v>
      </c>
      <c r="E241" s="29">
        <v>0.25</v>
      </c>
      <c r="F241" s="56"/>
      <c r="G241" s="32">
        <v>0.2</v>
      </c>
      <c r="H241" s="56"/>
      <c r="I241" s="34">
        <v>39083</v>
      </c>
      <c r="J241" s="34"/>
      <c r="K241" s="34">
        <v>39447</v>
      </c>
      <c r="L241" s="34"/>
      <c r="M241" s="122"/>
      <c r="N241" s="30"/>
    </row>
    <row r="242" spans="2:14" s="7" customFormat="1" ht="60" customHeight="1">
      <c r="B242" s="48"/>
      <c r="C242" s="48"/>
      <c r="D242" s="36" t="s">
        <v>1165</v>
      </c>
      <c r="E242" s="29"/>
      <c r="F242" s="56"/>
      <c r="G242" s="32">
        <v>0.05</v>
      </c>
      <c r="H242" s="102">
        <v>0.052</v>
      </c>
      <c r="I242" s="34">
        <v>38890</v>
      </c>
      <c r="J242" s="34">
        <v>38890</v>
      </c>
      <c r="K242" s="34">
        <v>39082</v>
      </c>
      <c r="L242" s="34">
        <v>39082</v>
      </c>
      <c r="M242" s="122"/>
      <c r="N242" s="30"/>
    </row>
    <row r="243" spans="2:14" s="7" customFormat="1" ht="51.75" customHeight="1">
      <c r="B243" s="48"/>
      <c r="C243" s="48"/>
      <c r="D243" s="36" t="s">
        <v>1166</v>
      </c>
      <c r="E243" s="29">
        <v>0.5</v>
      </c>
      <c r="F243" s="56"/>
      <c r="G243" s="32">
        <v>0.2</v>
      </c>
      <c r="H243" s="56"/>
      <c r="I243" s="34">
        <v>39083</v>
      </c>
      <c r="J243" s="34"/>
      <c r="K243" s="34">
        <v>39447</v>
      </c>
      <c r="L243" s="34"/>
      <c r="M243" s="122"/>
      <c r="N243" s="30"/>
    </row>
    <row r="244" spans="2:14" s="7" customFormat="1" ht="50.25" customHeight="1">
      <c r="B244" s="48"/>
      <c r="C244" s="48"/>
      <c r="D244" s="36" t="s">
        <v>1167</v>
      </c>
      <c r="E244" s="29">
        <v>0.2</v>
      </c>
      <c r="F244" s="102">
        <v>0.2</v>
      </c>
      <c r="G244" s="32">
        <v>0.04</v>
      </c>
      <c r="H244" s="102">
        <v>0.04</v>
      </c>
      <c r="I244" s="34">
        <v>38961</v>
      </c>
      <c r="J244" s="34">
        <v>38961</v>
      </c>
      <c r="K244" s="34">
        <v>39082</v>
      </c>
      <c r="L244" s="34">
        <v>39082</v>
      </c>
      <c r="M244" s="122"/>
      <c r="N244" s="30"/>
    </row>
    <row r="245" spans="2:14" s="7" customFormat="1" ht="50.25" customHeight="1">
      <c r="B245" s="48"/>
      <c r="C245" s="48"/>
      <c r="D245" s="36" t="s">
        <v>1168</v>
      </c>
      <c r="E245" s="29">
        <v>0.6</v>
      </c>
      <c r="F245" s="56"/>
      <c r="G245" s="32"/>
      <c r="H245" s="56"/>
      <c r="I245" s="34">
        <v>39083</v>
      </c>
      <c r="J245" s="34"/>
      <c r="K245" s="34">
        <v>39447</v>
      </c>
      <c r="L245" s="34"/>
      <c r="M245" s="122"/>
      <c r="N245" s="30"/>
    </row>
    <row r="246" spans="2:14" s="7" customFormat="1" ht="30" customHeight="1">
      <c r="B246" s="48"/>
      <c r="C246" s="48"/>
      <c r="D246" s="36" t="s">
        <v>1169</v>
      </c>
      <c r="E246" s="29">
        <v>0.5</v>
      </c>
      <c r="F246" s="133"/>
      <c r="G246" s="32"/>
      <c r="H246" s="133"/>
      <c r="I246" s="34">
        <v>39083</v>
      </c>
      <c r="J246" s="34"/>
      <c r="K246" s="34">
        <v>39447</v>
      </c>
      <c r="L246" s="34"/>
      <c r="M246" s="105"/>
      <c r="N246" s="107"/>
    </row>
    <row r="247" spans="2:14" s="7" customFormat="1" ht="180.75" customHeight="1">
      <c r="B247" s="48"/>
      <c r="C247" s="254" t="s">
        <v>170</v>
      </c>
      <c r="D247" s="258"/>
      <c r="E247" s="29"/>
      <c r="F247" s="133"/>
      <c r="G247" s="32"/>
      <c r="H247" s="133"/>
      <c r="I247" s="34"/>
      <c r="J247" s="34"/>
      <c r="K247" s="34"/>
      <c r="L247" s="34"/>
      <c r="M247" s="105"/>
      <c r="N247" s="107"/>
    </row>
    <row r="248" spans="2:14" s="7" customFormat="1" ht="61.5" customHeight="1">
      <c r="B248" s="48"/>
      <c r="C248" s="48"/>
      <c r="D248" s="36" t="s">
        <v>1170</v>
      </c>
      <c r="E248" s="29">
        <v>15.5</v>
      </c>
      <c r="F248" s="66">
        <v>15.5</v>
      </c>
      <c r="G248" s="32"/>
      <c r="H248" s="133">
        <v>1.352</v>
      </c>
      <c r="I248" s="34">
        <v>38991</v>
      </c>
      <c r="J248" s="34">
        <v>38991</v>
      </c>
      <c r="K248" s="34">
        <v>39082</v>
      </c>
      <c r="L248" s="34">
        <v>39082</v>
      </c>
      <c r="M248" s="105"/>
      <c r="N248" s="107"/>
    </row>
    <row r="249" spans="2:14" s="7" customFormat="1" ht="71.25" customHeight="1">
      <c r="B249" s="48"/>
      <c r="C249" s="48"/>
      <c r="D249" s="28" t="s">
        <v>1171</v>
      </c>
      <c r="E249" s="29"/>
      <c r="F249" s="133"/>
      <c r="G249" s="32"/>
      <c r="H249" s="133"/>
      <c r="I249" s="34">
        <v>39083</v>
      </c>
      <c r="J249" s="34"/>
      <c r="K249" s="34">
        <v>39263</v>
      </c>
      <c r="L249" s="34"/>
      <c r="M249" s="105"/>
      <c r="N249" s="107"/>
    </row>
    <row r="250" spans="2:14" s="7" customFormat="1" ht="45">
      <c r="B250" s="48"/>
      <c r="C250" s="48"/>
      <c r="D250" s="28" t="s">
        <v>1172</v>
      </c>
      <c r="E250" s="29"/>
      <c r="F250" s="56"/>
      <c r="G250" s="32"/>
      <c r="H250" s="56"/>
      <c r="I250" s="34">
        <v>38991</v>
      </c>
      <c r="J250" s="34">
        <v>38991</v>
      </c>
      <c r="K250" s="34">
        <v>39082</v>
      </c>
      <c r="L250" s="34">
        <v>39082</v>
      </c>
      <c r="M250" s="122"/>
      <c r="N250" s="30"/>
    </row>
    <row r="251" spans="2:14" s="7" customFormat="1" ht="51.75" customHeight="1">
      <c r="B251" s="48"/>
      <c r="C251" s="48"/>
      <c r="D251" s="28" t="s">
        <v>1173</v>
      </c>
      <c r="E251" s="29"/>
      <c r="F251" s="56"/>
      <c r="G251" s="32"/>
      <c r="H251" s="56"/>
      <c r="I251" s="34">
        <v>39083</v>
      </c>
      <c r="J251" s="34"/>
      <c r="K251" s="34">
        <v>39447</v>
      </c>
      <c r="L251" s="34"/>
      <c r="M251" s="122"/>
      <c r="N251" s="30"/>
    </row>
    <row r="252" spans="2:14" s="7" customFormat="1" ht="50.25" customHeight="1">
      <c r="B252" s="48"/>
      <c r="C252" s="48"/>
      <c r="D252" s="28" t="s">
        <v>1174</v>
      </c>
      <c r="E252" s="29">
        <v>3</v>
      </c>
      <c r="F252" s="102">
        <v>3</v>
      </c>
      <c r="G252" s="32"/>
      <c r="H252" s="56">
        <v>0.682</v>
      </c>
      <c r="I252" s="34">
        <v>38890</v>
      </c>
      <c r="J252" s="34">
        <v>38890</v>
      </c>
      <c r="K252" s="34">
        <v>39082</v>
      </c>
      <c r="L252" s="34">
        <v>39082</v>
      </c>
      <c r="M252" s="122"/>
      <c r="N252" s="30"/>
    </row>
    <row r="253" spans="2:14" s="7" customFormat="1" ht="33.75">
      <c r="B253" s="48"/>
      <c r="C253" s="48"/>
      <c r="D253" s="28" t="s">
        <v>1175</v>
      </c>
      <c r="E253" s="29">
        <v>3</v>
      </c>
      <c r="F253" s="56"/>
      <c r="G253" s="32"/>
      <c r="H253" s="56"/>
      <c r="I253" s="34">
        <v>39083</v>
      </c>
      <c r="J253" s="34"/>
      <c r="K253" s="34">
        <v>39447</v>
      </c>
      <c r="L253" s="34"/>
      <c r="M253" s="122"/>
      <c r="N253" s="30"/>
    </row>
    <row r="254" spans="2:14" s="7" customFormat="1" ht="45">
      <c r="B254" s="48"/>
      <c r="C254" s="48"/>
      <c r="D254" s="28" t="s">
        <v>1176</v>
      </c>
      <c r="E254" s="29">
        <v>5</v>
      </c>
      <c r="F254" s="56"/>
      <c r="G254" s="32"/>
      <c r="H254" s="56"/>
      <c r="I254" s="34">
        <v>39083</v>
      </c>
      <c r="J254" s="34"/>
      <c r="K254" s="34">
        <v>39447</v>
      </c>
      <c r="L254" s="34"/>
      <c r="M254" s="122"/>
      <c r="N254" s="30"/>
    </row>
    <row r="255" spans="2:14" s="7" customFormat="1" ht="69.75" customHeight="1">
      <c r="B255" s="48"/>
      <c r="C255" s="48"/>
      <c r="D255" s="28" t="s">
        <v>81</v>
      </c>
      <c r="E255" s="29">
        <v>2.048</v>
      </c>
      <c r="F255" s="56">
        <v>2.048</v>
      </c>
      <c r="G255" s="32"/>
      <c r="H255" s="56"/>
      <c r="I255" s="34">
        <v>38890</v>
      </c>
      <c r="J255" s="34">
        <v>38890</v>
      </c>
      <c r="K255" s="34">
        <v>39082</v>
      </c>
      <c r="L255" s="34">
        <v>39082</v>
      </c>
      <c r="M255" s="122"/>
      <c r="N255" s="30"/>
    </row>
    <row r="256" spans="2:14" s="7" customFormat="1" ht="27" customHeight="1">
      <c r="B256" s="48"/>
      <c r="C256" s="48"/>
      <c r="D256" s="57" t="s">
        <v>82</v>
      </c>
      <c r="E256" s="29">
        <v>1.2</v>
      </c>
      <c r="F256" s="56"/>
      <c r="G256" s="32">
        <v>0.12</v>
      </c>
      <c r="H256" s="56"/>
      <c r="I256" s="34">
        <v>39083</v>
      </c>
      <c r="J256" s="34"/>
      <c r="K256" s="34">
        <v>39447</v>
      </c>
      <c r="L256" s="34"/>
      <c r="M256" s="122"/>
      <c r="N256" s="30"/>
    </row>
    <row r="257" spans="2:14" s="7" customFormat="1" ht="47.25" customHeight="1">
      <c r="B257" s="48"/>
      <c r="C257" s="48"/>
      <c r="D257" s="28" t="s">
        <v>83</v>
      </c>
      <c r="E257" s="29">
        <v>2.227</v>
      </c>
      <c r="F257" s="56">
        <v>2.227</v>
      </c>
      <c r="G257" s="32"/>
      <c r="H257" s="56"/>
      <c r="I257" s="34">
        <v>38961</v>
      </c>
      <c r="J257" s="34">
        <v>38961</v>
      </c>
      <c r="K257" s="34">
        <v>39082</v>
      </c>
      <c r="L257" s="34">
        <v>39082</v>
      </c>
      <c r="M257" s="122"/>
      <c r="N257" s="30"/>
    </row>
    <row r="258" spans="2:14" s="7" customFormat="1" ht="51" customHeight="1">
      <c r="B258" s="48"/>
      <c r="C258" s="48"/>
      <c r="D258" s="28" t="s">
        <v>1177</v>
      </c>
      <c r="E258" s="29">
        <v>35.76</v>
      </c>
      <c r="F258" s="102">
        <v>35.76</v>
      </c>
      <c r="G258" s="32"/>
      <c r="H258" s="56"/>
      <c r="I258" s="34">
        <v>38991</v>
      </c>
      <c r="J258" s="34">
        <v>38991</v>
      </c>
      <c r="K258" s="34">
        <v>39082</v>
      </c>
      <c r="L258" s="34">
        <v>39082</v>
      </c>
      <c r="M258" s="122"/>
      <c r="N258" s="30"/>
    </row>
    <row r="259" spans="2:14" s="7" customFormat="1" ht="45">
      <c r="B259" s="48"/>
      <c r="C259" s="28"/>
      <c r="D259" s="28" t="s">
        <v>1177</v>
      </c>
      <c r="E259" s="29"/>
      <c r="F259" s="56"/>
      <c r="G259" s="32"/>
      <c r="H259" s="56"/>
      <c r="I259" s="34">
        <v>39083</v>
      </c>
      <c r="J259" s="34"/>
      <c r="K259" s="34">
        <v>39263</v>
      </c>
      <c r="L259" s="34"/>
      <c r="M259" s="122"/>
      <c r="N259" s="30"/>
    </row>
    <row r="260" spans="2:14" s="7" customFormat="1" ht="64.5" customHeight="1">
      <c r="B260" s="48"/>
      <c r="C260" s="48"/>
      <c r="D260" s="28" t="s">
        <v>84</v>
      </c>
      <c r="E260" s="29">
        <v>1.1</v>
      </c>
      <c r="F260" s="102">
        <v>1.1</v>
      </c>
      <c r="G260" s="32"/>
      <c r="H260" s="56"/>
      <c r="I260" s="34">
        <v>38890</v>
      </c>
      <c r="J260" s="34">
        <v>38890</v>
      </c>
      <c r="K260" s="34">
        <v>39082</v>
      </c>
      <c r="L260" s="34">
        <v>39082</v>
      </c>
      <c r="M260" s="122"/>
      <c r="N260" s="30"/>
    </row>
    <row r="261" spans="2:14" s="7" customFormat="1" ht="65.25" customHeight="1">
      <c r="B261" s="48"/>
      <c r="C261" s="48"/>
      <c r="D261" s="28" t="s">
        <v>1178</v>
      </c>
      <c r="E261" s="29">
        <v>0.4</v>
      </c>
      <c r="F261" s="56"/>
      <c r="G261" s="32"/>
      <c r="H261" s="56"/>
      <c r="I261" s="34">
        <v>39083</v>
      </c>
      <c r="J261" s="34"/>
      <c r="K261" s="34">
        <v>39447</v>
      </c>
      <c r="L261" s="34"/>
      <c r="M261" s="122"/>
      <c r="N261" s="30"/>
    </row>
    <row r="262" spans="2:14" s="7" customFormat="1" ht="56.25">
      <c r="B262" s="48"/>
      <c r="C262" s="48"/>
      <c r="D262" s="28" t="s">
        <v>1179</v>
      </c>
      <c r="E262" s="29">
        <v>0.15</v>
      </c>
      <c r="F262" s="102">
        <v>0.15</v>
      </c>
      <c r="G262" s="32">
        <v>0.08</v>
      </c>
      <c r="H262" s="102">
        <v>0.082</v>
      </c>
      <c r="I262" s="34">
        <v>38890</v>
      </c>
      <c r="J262" s="34">
        <v>38890</v>
      </c>
      <c r="K262" s="34">
        <v>39082</v>
      </c>
      <c r="L262" s="34">
        <v>39082</v>
      </c>
      <c r="M262" s="122"/>
      <c r="N262" s="30"/>
    </row>
    <row r="263" spans="2:14" s="7" customFormat="1" ht="63" customHeight="1">
      <c r="B263" s="48"/>
      <c r="C263" s="48"/>
      <c r="D263" s="28" t="s">
        <v>1180</v>
      </c>
      <c r="E263" s="29">
        <v>0.5</v>
      </c>
      <c r="F263" s="56"/>
      <c r="G263" s="32"/>
      <c r="H263" s="56"/>
      <c r="I263" s="34">
        <v>39083</v>
      </c>
      <c r="J263" s="34"/>
      <c r="K263" s="34">
        <v>39447</v>
      </c>
      <c r="L263" s="34"/>
      <c r="M263" s="122"/>
      <c r="N263" s="30"/>
    </row>
    <row r="264" spans="2:14" s="7" customFormat="1" ht="12.75">
      <c r="B264" s="48"/>
      <c r="C264" s="48"/>
      <c r="D264" s="28" t="s">
        <v>1181</v>
      </c>
      <c r="E264" s="29"/>
      <c r="F264" s="133"/>
      <c r="G264" s="32">
        <v>7.865</v>
      </c>
      <c r="H264" s="133">
        <v>7.865</v>
      </c>
      <c r="I264" s="34">
        <v>38890</v>
      </c>
      <c r="J264" s="34">
        <v>38890</v>
      </c>
      <c r="K264" s="34">
        <v>39082</v>
      </c>
      <c r="L264" s="34">
        <v>39082</v>
      </c>
      <c r="M264" s="105"/>
      <c r="N264" s="107"/>
    </row>
    <row r="265" spans="2:14" s="7" customFormat="1" ht="80.25" customHeight="1">
      <c r="B265" s="48"/>
      <c r="C265" s="254" t="s">
        <v>1182</v>
      </c>
      <c r="D265" s="258"/>
      <c r="E265" s="29"/>
      <c r="F265" s="56"/>
      <c r="G265" s="32"/>
      <c r="H265" s="56"/>
      <c r="I265" s="34"/>
      <c r="J265" s="34"/>
      <c r="K265" s="34"/>
      <c r="L265" s="34"/>
      <c r="M265" s="122"/>
      <c r="N265" s="30"/>
    </row>
    <row r="266" spans="2:14" s="7" customFormat="1" ht="41.25" customHeight="1">
      <c r="B266" s="48"/>
      <c r="C266" s="28"/>
      <c r="D266" s="28" t="s">
        <v>1183</v>
      </c>
      <c r="E266" s="29">
        <v>58.5</v>
      </c>
      <c r="F266" s="102">
        <v>58.5</v>
      </c>
      <c r="G266" s="32">
        <v>1</v>
      </c>
      <c r="H266" s="232">
        <v>0</v>
      </c>
      <c r="I266" s="34">
        <v>38890</v>
      </c>
      <c r="J266" s="34">
        <v>38890</v>
      </c>
      <c r="K266" s="34">
        <v>39082</v>
      </c>
      <c r="L266" s="34">
        <v>39082</v>
      </c>
      <c r="M266" s="122"/>
      <c r="N266" s="233" t="s">
        <v>1197</v>
      </c>
    </row>
    <row r="267" spans="2:14" s="7" customFormat="1" ht="33.75">
      <c r="B267" s="48"/>
      <c r="C267" s="28"/>
      <c r="D267" s="28" t="s">
        <v>1184</v>
      </c>
      <c r="E267" s="29">
        <v>0.5</v>
      </c>
      <c r="F267" s="56"/>
      <c r="G267" s="32"/>
      <c r="H267" s="56"/>
      <c r="I267" s="34">
        <v>39083</v>
      </c>
      <c r="J267" s="34"/>
      <c r="K267" s="34">
        <v>39447</v>
      </c>
      <c r="L267" s="34"/>
      <c r="M267" s="122"/>
      <c r="N267" s="30"/>
    </row>
    <row r="268" spans="2:14" s="7" customFormat="1" ht="46.5" customHeight="1">
      <c r="B268" s="48"/>
      <c r="C268" s="28"/>
      <c r="D268" s="28" t="s">
        <v>1185</v>
      </c>
      <c r="E268" s="29">
        <v>0.5</v>
      </c>
      <c r="F268" s="56"/>
      <c r="G268" s="32"/>
      <c r="H268" s="56"/>
      <c r="I268" s="34">
        <v>39083</v>
      </c>
      <c r="J268" s="34"/>
      <c r="K268" s="34">
        <v>39447</v>
      </c>
      <c r="L268" s="34"/>
      <c r="M268" s="122"/>
      <c r="N268" s="30"/>
    </row>
    <row r="269" spans="2:14" s="7" customFormat="1" ht="45">
      <c r="B269" s="48"/>
      <c r="C269" s="28"/>
      <c r="D269" s="28" t="s">
        <v>1186</v>
      </c>
      <c r="E269" s="29">
        <v>3.5</v>
      </c>
      <c r="F269" s="56"/>
      <c r="G269" s="32">
        <v>3.5</v>
      </c>
      <c r="H269" s="56"/>
      <c r="I269" s="34">
        <v>39083</v>
      </c>
      <c r="J269" s="34"/>
      <c r="K269" s="34">
        <v>39447</v>
      </c>
      <c r="L269" s="34"/>
      <c r="M269" s="122"/>
      <c r="N269" s="30"/>
    </row>
    <row r="270" spans="2:14" s="7" customFormat="1" ht="33.75">
      <c r="B270" s="48"/>
      <c r="C270" s="28"/>
      <c r="D270" s="28" t="s">
        <v>1187</v>
      </c>
      <c r="E270" s="29">
        <v>0.5</v>
      </c>
      <c r="F270" s="133"/>
      <c r="G270" s="32"/>
      <c r="H270" s="133">
        <v>0.957</v>
      </c>
      <c r="I270" s="34">
        <v>39083</v>
      </c>
      <c r="J270" s="34">
        <v>38991</v>
      </c>
      <c r="K270" s="34">
        <v>39447</v>
      </c>
      <c r="L270" s="34">
        <v>39082</v>
      </c>
      <c r="M270" s="105"/>
      <c r="N270" s="107"/>
    </row>
    <row r="271" spans="2:14" s="7" customFormat="1" ht="166.5" customHeight="1">
      <c r="B271" s="48"/>
      <c r="C271" s="254" t="s">
        <v>861</v>
      </c>
      <c r="D271" s="258"/>
      <c r="E271" s="29"/>
      <c r="F271" s="56"/>
      <c r="G271" s="32"/>
      <c r="H271" s="56"/>
      <c r="I271" s="34"/>
      <c r="J271" s="34"/>
      <c r="K271" s="34"/>
      <c r="L271" s="34"/>
      <c r="M271" s="122"/>
      <c r="N271" s="30"/>
    </row>
    <row r="272" spans="2:14" s="7" customFormat="1" ht="45">
      <c r="B272" s="48"/>
      <c r="C272" s="48"/>
      <c r="D272" s="28" t="s">
        <v>85</v>
      </c>
      <c r="E272" s="29">
        <v>0.2</v>
      </c>
      <c r="F272" s="102">
        <v>0.2</v>
      </c>
      <c r="G272" s="32">
        <v>0.05</v>
      </c>
      <c r="H272" s="102">
        <v>0.052</v>
      </c>
      <c r="I272" s="34">
        <v>38890</v>
      </c>
      <c r="J272" s="34">
        <v>38890</v>
      </c>
      <c r="K272" s="34">
        <v>39082</v>
      </c>
      <c r="L272" s="34">
        <v>39082</v>
      </c>
      <c r="M272" s="122"/>
      <c r="N272" s="30"/>
    </row>
    <row r="273" spans="2:14" s="7" customFormat="1" ht="45">
      <c r="B273" s="48"/>
      <c r="C273" s="48"/>
      <c r="D273" s="28" t="s">
        <v>862</v>
      </c>
      <c r="E273" s="29">
        <v>1</v>
      </c>
      <c r="F273" s="56"/>
      <c r="G273" s="32">
        <v>0.2</v>
      </c>
      <c r="H273" s="56"/>
      <c r="I273" s="34">
        <v>39083</v>
      </c>
      <c r="J273" s="34"/>
      <c r="K273" s="34">
        <v>39447</v>
      </c>
      <c r="L273" s="34"/>
      <c r="M273" s="122"/>
      <c r="N273" s="30"/>
    </row>
    <row r="274" spans="2:14" s="7" customFormat="1" ht="45">
      <c r="B274" s="48"/>
      <c r="C274" s="48"/>
      <c r="D274" s="28" t="s">
        <v>863</v>
      </c>
      <c r="E274" s="29"/>
      <c r="F274" s="56"/>
      <c r="G274" s="32">
        <v>0.05</v>
      </c>
      <c r="H274" s="102">
        <v>0.052</v>
      </c>
      <c r="I274" s="34">
        <v>38899</v>
      </c>
      <c r="J274" s="34">
        <v>38899</v>
      </c>
      <c r="K274" s="34">
        <v>39082</v>
      </c>
      <c r="L274" s="34">
        <v>39082</v>
      </c>
      <c r="M274" s="122"/>
      <c r="N274" s="30"/>
    </row>
    <row r="275" spans="2:14" s="7" customFormat="1" ht="48" customHeight="1">
      <c r="B275" s="48"/>
      <c r="C275" s="48"/>
      <c r="D275" s="28" t="s">
        <v>777</v>
      </c>
      <c r="E275" s="29">
        <v>1</v>
      </c>
      <c r="F275" s="56"/>
      <c r="G275" s="32">
        <v>0.2</v>
      </c>
      <c r="H275" s="56"/>
      <c r="I275" s="34">
        <v>39083</v>
      </c>
      <c r="J275" s="34"/>
      <c r="K275" s="34">
        <v>39447</v>
      </c>
      <c r="L275" s="34"/>
      <c r="M275" s="122"/>
      <c r="N275" s="30"/>
    </row>
    <row r="276" spans="2:14" s="7" customFormat="1" ht="33.75">
      <c r="B276" s="48"/>
      <c r="C276" s="48"/>
      <c r="D276" s="28" t="s">
        <v>257</v>
      </c>
      <c r="E276" s="29">
        <v>0.2</v>
      </c>
      <c r="F276" s="102">
        <v>0.2</v>
      </c>
      <c r="G276" s="32"/>
      <c r="H276" s="56"/>
      <c r="I276" s="34">
        <v>38890</v>
      </c>
      <c r="J276" s="34">
        <v>38890</v>
      </c>
      <c r="K276" s="34">
        <v>39082</v>
      </c>
      <c r="L276" s="34">
        <v>39082</v>
      </c>
      <c r="M276" s="122"/>
      <c r="N276" s="30"/>
    </row>
    <row r="277" spans="2:14" s="7" customFormat="1" ht="33.75">
      <c r="B277" s="48"/>
      <c r="C277" s="48"/>
      <c r="D277" s="28" t="s">
        <v>1018</v>
      </c>
      <c r="E277" s="29">
        <v>0.8</v>
      </c>
      <c r="F277" s="133"/>
      <c r="G277" s="32">
        <v>0.3</v>
      </c>
      <c r="H277" s="133"/>
      <c r="I277" s="34">
        <v>39083</v>
      </c>
      <c r="J277" s="34"/>
      <c r="K277" s="34">
        <v>39447</v>
      </c>
      <c r="L277" s="34"/>
      <c r="M277" s="105"/>
      <c r="N277" s="107"/>
    </row>
    <row r="278" spans="2:14" s="7" customFormat="1" ht="159.75" customHeight="1">
      <c r="B278" s="48"/>
      <c r="C278" s="254" t="s">
        <v>1019</v>
      </c>
      <c r="D278" s="258"/>
      <c r="E278" s="29"/>
      <c r="F278" s="56"/>
      <c r="G278" s="32"/>
      <c r="H278" s="56"/>
      <c r="I278" s="34"/>
      <c r="J278" s="34"/>
      <c r="K278" s="34"/>
      <c r="L278" s="34"/>
      <c r="M278" s="122"/>
      <c r="N278" s="30"/>
    </row>
    <row r="279" spans="2:14" s="7" customFormat="1" ht="56.25">
      <c r="B279" s="48"/>
      <c r="C279" s="48"/>
      <c r="D279" s="28" t="s">
        <v>266</v>
      </c>
      <c r="E279" s="29"/>
      <c r="F279" s="56"/>
      <c r="G279" s="32">
        <v>0.5</v>
      </c>
      <c r="H279" s="102">
        <v>0.5</v>
      </c>
      <c r="I279" s="34">
        <v>38890</v>
      </c>
      <c r="J279" s="34">
        <v>38890</v>
      </c>
      <c r="K279" s="34">
        <v>39082</v>
      </c>
      <c r="L279" s="34">
        <v>39082</v>
      </c>
      <c r="M279" s="122"/>
      <c r="N279" s="30"/>
    </row>
    <row r="280" spans="2:14" s="7" customFormat="1" ht="56.25">
      <c r="B280" s="48"/>
      <c r="C280" s="48"/>
      <c r="D280" s="28" t="s">
        <v>267</v>
      </c>
      <c r="E280" s="29"/>
      <c r="F280" s="56"/>
      <c r="G280" s="32">
        <v>1.5</v>
      </c>
      <c r="H280" s="56"/>
      <c r="I280" s="34">
        <v>39083</v>
      </c>
      <c r="J280" s="34"/>
      <c r="K280" s="34">
        <v>39447</v>
      </c>
      <c r="L280" s="34"/>
      <c r="M280" s="122"/>
      <c r="N280" s="30"/>
    </row>
    <row r="281" spans="2:14" s="7" customFormat="1" ht="48" customHeight="1">
      <c r="B281" s="48"/>
      <c r="C281" s="48"/>
      <c r="D281" s="28" t="s">
        <v>268</v>
      </c>
      <c r="E281" s="29"/>
      <c r="F281" s="56"/>
      <c r="G281" s="32">
        <v>0.05</v>
      </c>
      <c r="H281" s="102">
        <v>0.05</v>
      </c>
      <c r="I281" s="34">
        <v>38899</v>
      </c>
      <c r="J281" s="34">
        <v>38899</v>
      </c>
      <c r="K281" s="34">
        <v>39082</v>
      </c>
      <c r="L281" s="34">
        <v>39082</v>
      </c>
      <c r="M281" s="122"/>
      <c r="N281" s="30"/>
    </row>
    <row r="282" spans="2:14" s="7" customFormat="1" ht="45">
      <c r="B282" s="48"/>
      <c r="C282" s="48"/>
      <c r="D282" s="28" t="s">
        <v>269</v>
      </c>
      <c r="E282" s="29"/>
      <c r="F282" s="56"/>
      <c r="G282" s="32">
        <v>0.3</v>
      </c>
      <c r="H282" s="56"/>
      <c r="I282" s="34">
        <v>39083</v>
      </c>
      <c r="J282" s="34"/>
      <c r="K282" s="34">
        <v>39447</v>
      </c>
      <c r="L282" s="34"/>
      <c r="M282" s="122"/>
      <c r="N282" s="30"/>
    </row>
    <row r="283" spans="2:14" s="7" customFormat="1" ht="90.75" customHeight="1">
      <c r="B283" s="48"/>
      <c r="C283" s="48"/>
      <c r="D283" s="28" t="s">
        <v>86</v>
      </c>
      <c r="E283" s="29">
        <v>0.8</v>
      </c>
      <c r="F283" s="56"/>
      <c r="G283" s="32"/>
      <c r="H283" s="56"/>
      <c r="I283" s="34">
        <v>39083</v>
      </c>
      <c r="J283" s="34"/>
      <c r="K283" s="34">
        <v>39447</v>
      </c>
      <c r="L283" s="34"/>
      <c r="M283" s="122"/>
      <c r="N283" s="30"/>
    </row>
    <row r="284" spans="2:14" s="7" customFormat="1" ht="68.25" customHeight="1">
      <c r="B284" s="48"/>
      <c r="C284" s="48"/>
      <c r="D284" s="28" t="s">
        <v>87</v>
      </c>
      <c r="E284" s="29">
        <v>3</v>
      </c>
      <c r="F284" s="56"/>
      <c r="G284" s="32"/>
      <c r="H284" s="56"/>
      <c r="I284" s="34">
        <v>39083</v>
      </c>
      <c r="J284" s="34"/>
      <c r="K284" s="34">
        <v>39447</v>
      </c>
      <c r="L284" s="34"/>
      <c r="M284" s="122"/>
      <c r="N284" s="30"/>
    </row>
    <row r="285" spans="2:14" s="7" customFormat="1" ht="63.75" customHeight="1">
      <c r="B285" s="48"/>
      <c r="C285" s="48"/>
      <c r="D285" s="36" t="s">
        <v>88</v>
      </c>
      <c r="E285" s="29"/>
      <c r="F285" s="56"/>
      <c r="G285" s="32">
        <v>7.181</v>
      </c>
      <c r="H285" s="56">
        <v>7.182</v>
      </c>
      <c r="I285" s="34">
        <v>38961</v>
      </c>
      <c r="J285" s="34">
        <v>38961</v>
      </c>
      <c r="K285" s="34">
        <v>39082</v>
      </c>
      <c r="L285" s="34">
        <v>39082</v>
      </c>
      <c r="M285" s="122"/>
      <c r="N285" s="30"/>
    </row>
    <row r="286" spans="2:14" s="7" customFormat="1" ht="54" customHeight="1">
      <c r="B286" s="48"/>
      <c r="C286" s="48"/>
      <c r="D286" s="36" t="s">
        <v>89</v>
      </c>
      <c r="E286" s="29">
        <v>3</v>
      </c>
      <c r="F286" s="56"/>
      <c r="G286" s="32">
        <v>3</v>
      </c>
      <c r="H286" s="56"/>
      <c r="I286" s="34">
        <v>39083</v>
      </c>
      <c r="J286" s="34"/>
      <c r="K286" s="34">
        <v>39447</v>
      </c>
      <c r="L286" s="34"/>
      <c r="M286" s="122"/>
      <c r="N286" s="30"/>
    </row>
    <row r="287" spans="2:14" s="7" customFormat="1" ht="87" customHeight="1">
      <c r="B287" s="48"/>
      <c r="C287" s="48"/>
      <c r="D287" s="28" t="s">
        <v>270</v>
      </c>
      <c r="E287" s="29">
        <v>4</v>
      </c>
      <c r="F287" s="102">
        <v>4</v>
      </c>
      <c r="G287" s="32"/>
      <c r="H287" s="56"/>
      <c r="I287" s="34">
        <v>38890</v>
      </c>
      <c r="J287" s="34">
        <v>38890</v>
      </c>
      <c r="K287" s="34">
        <v>39082</v>
      </c>
      <c r="L287" s="34">
        <v>39082</v>
      </c>
      <c r="M287" s="122"/>
      <c r="N287" s="30"/>
    </row>
    <row r="288" spans="2:14" s="7" customFormat="1" ht="81" customHeight="1">
      <c r="B288" s="48"/>
      <c r="C288" s="48"/>
      <c r="D288" s="28" t="s">
        <v>90</v>
      </c>
      <c r="E288" s="29">
        <v>5</v>
      </c>
      <c r="F288" s="102">
        <v>5</v>
      </c>
      <c r="G288" s="32"/>
      <c r="H288" s="56"/>
      <c r="I288" s="34">
        <v>38890</v>
      </c>
      <c r="J288" s="34">
        <v>38890</v>
      </c>
      <c r="K288" s="34">
        <v>39082</v>
      </c>
      <c r="L288" s="34">
        <v>39082</v>
      </c>
      <c r="M288" s="122"/>
      <c r="N288" s="30"/>
    </row>
    <row r="289" spans="2:14" s="7" customFormat="1" ht="73.5" customHeight="1">
      <c r="B289" s="48"/>
      <c r="C289" s="48"/>
      <c r="D289" s="28" t="s">
        <v>91</v>
      </c>
      <c r="E289" s="29">
        <v>1</v>
      </c>
      <c r="F289" s="56"/>
      <c r="G289" s="32"/>
      <c r="H289" s="56"/>
      <c r="I289" s="34">
        <v>39083</v>
      </c>
      <c r="J289" s="34"/>
      <c r="K289" s="34">
        <v>39447</v>
      </c>
      <c r="L289" s="34"/>
      <c r="M289" s="122"/>
      <c r="N289" s="30"/>
    </row>
    <row r="290" spans="2:14" s="7" customFormat="1" ht="86.25" customHeight="1">
      <c r="B290" s="48"/>
      <c r="C290" s="48"/>
      <c r="D290" s="28" t="s">
        <v>92</v>
      </c>
      <c r="E290" s="29">
        <v>1</v>
      </c>
      <c r="F290" s="133"/>
      <c r="G290" s="32"/>
      <c r="H290" s="133"/>
      <c r="I290" s="34">
        <v>39083</v>
      </c>
      <c r="J290" s="34"/>
      <c r="K290" s="34">
        <v>39447</v>
      </c>
      <c r="L290" s="34"/>
      <c r="M290" s="105"/>
      <c r="N290" s="107"/>
    </row>
    <row r="291" spans="2:14" s="7" customFormat="1" ht="135.75" customHeight="1">
      <c r="B291" s="254" t="s">
        <v>271</v>
      </c>
      <c r="C291" s="254"/>
      <c r="D291" s="254"/>
      <c r="E291" s="29"/>
      <c r="F291" s="133"/>
      <c r="G291" s="32"/>
      <c r="H291" s="133"/>
      <c r="I291" s="34"/>
      <c r="J291" s="34"/>
      <c r="K291" s="34"/>
      <c r="L291" s="34"/>
      <c r="M291" s="105"/>
      <c r="N291" s="107"/>
    </row>
    <row r="292" spans="2:14" s="7" customFormat="1" ht="56.25" customHeight="1">
      <c r="B292" s="48"/>
      <c r="C292" s="254" t="s">
        <v>272</v>
      </c>
      <c r="D292" s="254"/>
      <c r="E292" s="29"/>
      <c r="F292" s="56"/>
      <c r="G292" s="32"/>
      <c r="H292" s="56"/>
      <c r="I292" s="34"/>
      <c r="J292" s="34"/>
      <c r="K292" s="34"/>
      <c r="L292" s="34"/>
      <c r="M292" s="122"/>
      <c r="N292" s="30"/>
    </row>
    <row r="293" spans="2:14" s="7" customFormat="1" ht="49.5" customHeight="1">
      <c r="B293" s="48"/>
      <c r="C293" s="48"/>
      <c r="D293" s="36" t="s">
        <v>273</v>
      </c>
      <c r="E293" s="29">
        <v>0.3</v>
      </c>
      <c r="F293" s="102">
        <v>0.3</v>
      </c>
      <c r="G293" s="51"/>
      <c r="H293" s="56"/>
      <c r="I293" s="54">
        <v>38899</v>
      </c>
      <c r="J293" s="54">
        <v>38899</v>
      </c>
      <c r="K293" s="54">
        <v>39022</v>
      </c>
      <c r="L293" s="54">
        <v>39022</v>
      </c>
      <c r="M293" s="122"/>
      <c r="N293" s="30"/>
    </row>
    <row r="294" spans="2:14" s="7" customFormat="1" ht="56.25" customHeight="1">
      <c r="B294" s="48"/>
      <c r="C294" s="48"/>
      <c r="D294" s="36" t="s">
        <v>274</v>
      </c>
      <c r="E294" s="38">
        <v>0.3</v>
      </c>
      <c r="F294" s="102">
        <v>0.3</v>
      </c>
      <c r="G294" s="51"/>
      <c r="H294" s="56"/>
      <c r="I294" s="54">
        <v>38930</v>
      </c>
      <c r="J294" s="54">
        <v>38930</v>
      </c>
      <c r="K294" s="54">
        <v>39022</v>
      </c>
      <c r="L294" s="54">
        <v>39022</v>
      </c>
      <c r="M294" s="122"/>
      <c r="N294" s="30"/>
    </row>
    <row r="295" spans="2:14" s="7" customFormat="1" ht="75" customHeight="1">
      <c r="B295" s="48"/>
      <c r="C295" s="48"/>
      <c r="D295" s="36" t="s">
        <v>275</v>
      </c>
      <c r="E295" s="38">
        <v>0.3</v>
      </c>
      <c r="F295" s="102">
        <v>0.3</v>
      </c>
      <c r="G295" s="38"/>
      <c r="H295" s="56"/>
      <c r="I295" s="54">
        <v>38899</v>
      </c>
      <c r="J295" s="54">
        <v>38899</v>
      </c>
      <c r="K295" s="54">
        <v>39022</v>
      </c>
      <c r="L295" s="54">
        <v>39022</v>
      </c>
      <c r="M295" s="122"/>
      <c r="N295" s="30"/>
    </row>
    <row r="296" spans="2:14" s="7" customFormat="1" ht="50.25" customHeight="1">
      <c r="B296" s="48"/>
      <c r="C296" s="48"/>
      <c r="D296" s="36" t="s">
        <v>276</v>
      </c>
      <c r="E296" s="38">
        <v>0.6</v>
      </c>
      <c r="F296" s="102">
        <v>0.6</v>
      </c>
      <c r="G296" s="38"/>
      <c r="H296" s="56"/>
      <c r="I296" s="54">
        <v>38899</v>
      </c>
      <c r="J296" s="54">
        <v>38899</v>
      </c>
      <c r="K296" s="54">
        <v>39022</v>
      </c>
      <c r="L296" s="54">
        <v>39022</v>
      </c>
      <c r="M296" s="122"/>
      <c r="N296" s="30"/>
    </row>
    <row r="297" spans="2:14" s="7" customFormat="1" ht="33.75">
      <c r="B297" s="48"/>
      <c r="C297" s="48"/>
      <c r="D297" s="36" t="s">
        <v>277</v>
      </c>
      <c r="E297" s="38">
        <v>0.6</v>
      </c>
      <c r="F297" s="56"/>
      <c r="G297" s="38"/>
      <c r="H297" s="56"/>
      <c r="I297" s="54">
        <v>39083</v>
      </c>
      <c r="J297" s="54"/>
      <c r="K297" s="54">
        <v>39387</v>
      </c>
      <c r="L297" s="54"/>
      <c r="M297" s="122"/>
      <c r="N297" s="30"/>
    </row>
    <row r="298" spans="2:14" s="7" customFormat="1" ht="57" customHeight="1">
      <c r="B298" s="48"/>
      <c r="C298" s="48"/>
      <c r="D298" s="36" t="s">
        <v>278</v>
      </c>
      <c r="E298" s="38">
        <v>1</v>
      </c>
      <c r="F298" s="102">
        <v>1</v>
      </c>
      <c r="G298" s="38">
        <v>1.576</v>
      </c>
      <c r="H298" s="102">
        <v>1.576</v>
      </c>
      <c r="I298" s="54">
        <v>38899</v>
      </c>
      <c r="J298" s="54">
        <v>38899</v>
      </c>
      <c r="K298" s="54">
        <v>39082</v>
      </c>
      <c r="L298" s="54">
        <v>39082</v>
      </c>
      <c r="M298" s="122"/>
      <c r="N298" s="30"/>
    </row>
    <row r="299" spans="2:14" s="7" customFormat="1" ht="52.5" customHeight="1">
      <c r="B299" s="48"/>
      <c r="C299" s="48"/>
      <c r="D299" s="36" t="s">
        <v>279</v>
      </c>
      <c r="E299" s="38">
        <v>1</v>
      </c>
      <c r="F299" s="133"/>
      <c r="G299" s="38">
        <v>2.98</v>
      </c>
      <c r="H299" s="133"/>
      <c r="I299" s="54">
        <v>39083</v>
      </c>
      <c r="J299" s="54"/>
      <c r="K299" s="54">
        <v>39387</v>
      </c>
      <c r="L299" s="54"/>
      <c r="M299" s="105"/>
      <c r="N299" s="107"/>
    </row>
    <row r="300" spans="2:14" s="7" customFormat="1" ht="48.75" customHeight="1">
      <c r="B300" s="48"/>
      <c r="C300" s="254" t="s">
        <v>280</v>
      </c>
      <c r="D300" s="254"/>
      <c r="E300" s="38"/>
      <c r="F300" s="56"/>
      <c r="G300" s="38"/>
      <c r="H300" s="56"/>
      <c r="I300" s="54"/>
      <c r="J300" s="54"/>
      <c r="K300" s="54"/>
      <c r="L300" s="54"/>
      <c r="M300" s="122"/>
      <c r="N300" s="30"/>
    </row>
    <row r="301" spans="2:14" s="7" customFormat="1" ht="44.25" customHeight="1">
      <c r="B301" s="48"/>
      <c r="C301" s="49"/>
      <c r="D301" s="36" t="s">
        <v>281</v>
      </c>
      <c r="E301" s="38">
        <v>1</v>
      </c>
      <c r="F301" s="56"/>
      <c r="G301" s="38"/>
      <c r="H301" s="56"/>
      <c r="I301" s="34">
        <v>39083</v>
      </c>
      <c r="J301" s="34"/>
      <c r="K301" s="34">
        <v>39447</v>
      </c>
      <c r="L301" s="34"/>
      <c r="M301" s="122"/>
      <c r="N301" s="30"/>
    </row>
    <row r="302" spans="2:14" s="7" customFormat="1" ht="38.25" customHeight="1">
      <c r="B302" s="48"/>
      <c r="C302" s="49"/>
      <c r="D302" s="36" t="s">
        <v>282</v>
      </c>
      <c r="E302" s="38"/>
      <c r="F302" s="56"/>
      <c r="G302" s="38">
        <v>8.8</v>
      </c>
      <c r="H302" s="102">
        <v>8.782</v>
      </c>
      <c r="I302" s="54">
        <v>38961</v>
      </c>
      <c r="J302" s="54">
        <v>38961</v>
      </c>
      <c r="K302" s="54">
        <v>39082</v>
      </c>
      <c r="L302" s="54">
        <v>39082</v>
      </c>
      <c r="M302" s="122"/>
      <c r="N302" s="30"/>
    </row>
    <row r="303" spans="2:14" s="7" customFormat="1" ht="22.5">
      <c r="B303" s="48"/>
      <c r="C303" s="49"/>
      <c r="D303" s="36" t="s">
        <v>282</v>
      </c>
      <c r="E303" s="38">
        <v>1.2</v>
      </c>
      <c r="F303" s="56"/>
      <c r="G303" s="38"/>
      <c r="H303" s="56"/>
      <c r="I303" s="34">
        <v>39083</v>
      </c>
      <c r="J303" s="34"/>
      <c r="K303" s="34">
        <v>39447</v>
      </c>
      <c r="L303" s="34"/>
      <c r="M303" s="122"/>
      <c r="N303" s="30"/>
    </row>
    <row r="304" spans="2:14" s="7" customFormat="1" ht="43.5" customHeight="1">
      <c r="B304" s="48"/>
      <c r="C304" s="49"/>
      <c r="D304" s="36" t="s">
        <v>283</v>
      </c>
      <c r="E304" s="38">
        <v>0.3</v>
      </c>
      <c r="F304" s="56"/>
      <c r="G304" s="38"/>
      <c r="H304" s="56"/>
      <c r="I304" s="34">
        <v>39083</v>
      </c>
      <c r="J304" s="34"/>
      <c r="K304" s="34">
        <v>39447</v>
      </c>
      <c r="L304" s="34"/>
      <c r="M304" s="122"/>
      <c r="N304" s="30"/>
    </row>
    <row r="305" spans="2:14" s="7" customFormat="1" ht="33.75">
      <c r="B305" s="48"/>
      <c r="C305" s="49"/>
      <c r="D305" s="36" t="s">
        <v>284</v>
      </c>
      <c r="E305" s="38">
        <v>0.8</v>
      </c>
      <c r="F305" s="102">
        <v>0.8</v>
      </c>
      <c r="G305" s="38"/>
      <c r="H305" s="56"/>
      <c r="I305" s="54">
        <v>38930</v>
      </c>
      <c r="J305" s="54">
        <v>38930</v>
      </c>
      <c r="K305" s="54">
        <v>39022</v>
      </c>
      <c r="L305" s="54">
        <v>39022</v>
      </c>
      <c r="M305" s="122"/>
      <c r="N305" s="30"/>
    </row>
    <row r="306" spans="2:14" s="7" customFormat="1" ht="37.5" customHeight="1">
      <c r="B306" s="48"/>
      <c r="C306" s="49"/>
      <c r="D306" s="36" t="s">
        <v>284</v>
      </c>
      <c r="E306" s="38"/>
      <c r="F306" s="56"/>
      <c r="G306" s="38">
        <v>11.57</v>
      </c>
      <c r="H306" s="56"/>
      <c r="I306" s="54">
        <v>39083</v>
      </c>
      <c r="J306" s="54"/>
      <c r="K306" s="54">
        <v>39447</v>
      </c>
      <c r="L306" s="54"/>
      <c r="M306" s="122"/>
      <c r="N306" s="30"/>
    </row>
    <row r="307" spans="2:14" s="7" customFormat="1" ht="33.75">
      <c r="B307" s="48"/>
      <c r="C307" s="49"/>
      <c r="D307" s="36" t="s">
        <v>285</v>
      </c>
      <c r="E307" s="38">
        <v>0.9</v>
      </c>
      <c r="F307" s="56"/>
      <c r="G307" s="38"/>
      <c r="H307" s="56"/>
      <c r="I307" s="34">
        <v>39083</v>
      </c>
      <c r="J307" s="34"/>
      <c r="K307" s="34">
        <v>39447</v>
      </c>
      <c r="L307" s="34"/>
      <c r="M307" s="122"/>
      <c r="N307" s="30"/>
    </row>
    <row r="308" spans="2:14" s="7" customFormat="1" ht="54" customHeight="1">
      <c r="B308" s="48"/>
      <c r="C308" s="49"/>
      <c r="D308" s="36" t="s">
        <v>286</v>
      </c>
      <c r="E308" s="38">
        <v>2</v>
      </c>
      <c r="F308" s="133"/>
      <c r="G308" s="38"/>
      <c r="H308" s="133"/>
      <c r="I308" s="34">
        <v>39083</v>
      </c>
      <c r="J308" s="34"/>
      <c r="K308" s="34">
        <v>39447</v>
      </c>
      <c r="L308" s="34"/>
      <c r="M308" s="105"/>
      <c r="N308" s="107"/>
    </row>
    <row r="309" spans="2:14" s="7" customFormat="1" ht="57.75" customHeight="1">
      <c r="B309" s="48"/>
      <c r="C309" s="256" t="s">
        <v>287</v>
      </c>
      <c r="D309" s="256"/>
      <c r="E309" s="38"/>
      <c r="F309" s="56"/>
      <c r="G309" s="51"/>
      <c r="H309" s="56"/>
      <c r="I309" s="54"/>
      <c r="J309" s="54"/>
      <c r="K309" s="54"/>
      <c r="L309" s="54"/>
      <c r="M309" s="122"/>
      <c r="N309" s="30"/>
    </row>
    <row r="310" spans="2:14" s="7" customFormat="1" ht="45">
      <c r="B310" s="257"/>
      <c r="C310" s="257"/>
      <c r="D310" s="36" t="s">
        <v>288</v>
      </c>
      <c r="E310" s="38">
        <v>0.3</v>
      </c>
      <c r="F310" s="102">
        <v>0.3</v>
      </c>
      <c r="G310" s="51"/>
      <c r="H310" s="56"/>
      <c r="I310" s="54">
        <v>38899</v>
      </c>
      <c r="J310" s="54">
        <v>38899</v>
      </c>
      <c r="K310" s="54">
        <v>38961</v>
      </c>
      <c r="L310" s="54">
        <v>38961</v>
      </c>
      <c r="M310" s="122"/>
      <c r="N310" s="30"/>
    </row>
    <row r="311" spans="2:14" s="7" customFormat="1" ht="56.25">
      <c r="B311" s="48"/>
      <c r="C311" s="48"/>
      <c r="D311" s="36" t="s">
        <v>289</v>
      </c>
      <c r="E311" s="38">
        <v>0.3</v>
      </c>
      <c r="F311" s="102">
        <v>0.3</v>
      </c>
      <c r="G311" s="51"/>
      <c r="H311" s="56"/>
      <c r="I311" s="54">
        <v>38930</v>
      </c>
      <c r="J311" s="54">
        <v>38930</v>
      </c>
      <c r="K311" s="54">
        <v>39022</v>
      </c>
      <c r="L311" s="54">
        <v>39022</v>
      </c>
      <c r="M311" s="122"/>
      <c r="N311" s="30"/>
    </row>
    <row r="312" spans="2:14" s="7" customFormat="1" ht="33.75">
      <c r="B312" s="48"/>
      <c r="C312" s="48"/>
      <c r="D312" s="36" t="s">
        <v>290</v>
      </c>
      <c r="E312" s="38">
        <v>1</v>
      </c>
      <c r="F312" s="56"/>
      <c r="G312" s="51"/>
      <c r="H312" s="56"/>
      <c r="I312" s="54">
        <v>39083</v>
      </c>
      <c r="J312" s="54"/>
      <c r="K312" s="54">
        <v>39387</v>
      </c>
      <c r="L312" s="54"/>
      <c r="M312" s="122"/>
      <c r="N312" s="30"/>
    </row>
    <row r="313" spans="2:14" s="7" customFormat="1" ht="45">
      <c r="B313" s="48"/>
      <c r="C313" s="48"/>
      <c r="D313" s="36" t="s">
        <v>291</v>
      </c>
      <c r="E313" s="38">
        <v>0.2</v>
      </c>
      <c r="F313" s="56"/>
      <c r="G313" s="51"/>
      <c r="H313" s="56"/>
      <c r="I313" s="54">
        <v>39083</v>
      </c>
      <c r="J313" s="54"/>
      <c r="K313" s="54">
        <v>39387</v>
      </c>
      <c r="L313" s="54"/>
      <c r="M313" s="122"/>
      <c r="N313" s="30"/>
    </row>
    <row r="314" spans="2:14" s="7" customFormat="1" ht="33.75">
      <c r="B314" s="48"/>
      <c r="C314" s="48"/>
      <c r="D314" s="36" t="s">
        <v>292</v>
      </c>
      <c r="E314" s="38">
        <v>3</v>
      </c>
      <c r="F314" s="56"/>
      <c r="G314" s="38">
        <v>1.84</v>
      </c>
      <c r="H314" s="56"/>
      <c r="I314" s="54">
        <v>39083</v>
      </c>
      <c r="J314" s="54"/>
      <c r="K314" s="54">
        <v>39417</v>
      </c>
      <c r="L314" s="54"/>
      <c r="M314" s="122"/>
      <c r="N314" s="30"/>
    </row>
    <row r="315" spans="2:14" s="7" customFormat="1" ht="45">
      <c r="B315" s="48"/>
      <c r="C315" s="48"/>
      <c r="D315" s="36" t="s">
        <v>293</v>
      </c>
      <c r="E315" s="38">
        <v>1</v>
      </c>
      <c r="F315" s="102">
        <v>1</v>
      </c>
      <c r="G315" s="51">
        <v>0.06</v>
      </c>
      <c r="H315" s="102">
        <v>0.064</v>
      </c>
      <c r="I315" s="54">
        <v>38899</v>
      </c>
      <c r="J315" s="54">
        <v>38899</v>
      </c>
      <c r="K315" s="54">
        <v>39052</v>
      </c>
      <c r="L315" s="54">
        <v>39052</v>
      </c>
      <c r="M315" s="122"/>
      <c r="N315" s="30"/>
    </row>
    <row r="316" spans="2:14" s="7" customFormat="1" ht="45">
      <c r="B316" s="48"/>
      <c r="C316" s="48"/>
      <c r="D316" s="36" t="s">
        <v>294</v>
      </c>
      <c r="E316" s="38">
        <v>2</v>
      </c>
      <c r="F316" s="133"/>
      <c r="G316" s="38">
        <v>5.49</v>
      </c>
      <c r="H316" s="133"/>
      <c r="I316" s="54">
        <v>39083</v>
      </c>
      <c r="J316" s="54"/>
      <c r="K316" s="54">
        <v>39387</v>
      </c>
      <c r="L316" s="54"/>
      <c r="M316" s="105"/>
      <c r="N316" s="107"/>
    </row>
    <row r="317" spans="2:14" s="7" customFormat="1" ht="75.75" customHeight="1">
      <c r="B317" s="48"/>
      <c r="C317" s="254" t="s">
        <v>295</v>
      </c>
      <c r="D317" s="254"/>
      <c r="E317" s="38"/>
      <c r="F317" s="56"/>
      <c r="G317" s="51"/>
      <c r="H317" s="56"/>
      <c r="I317" s="54"/>
      <c r="J317" s="54"/>
      <c r="K317" s="54"/>
      <c r="L317" s="54"/>
      <c r="M317" s="122"/>
      <c r="N317" s="30"/>
    </row>
    <row r="318" spans="2:14" s="7" customFormat="1" ht="56.25">
      <c r="B318" s="48"/>
      <c r="C318" s="49"/>
      <c r="D318" s="36" t="s">
        <v>296</v>
      </c>
      <c r="E318" s="38">
        <v>0.2</v>
      </c>
      <c r="F318" s="102">
        <v>0.2</v>
      </c>
      <c r="G318" s="51"/>
      <c r="H318" s="56"/>
      <c r="I318" s="54">
        <v>38961</v>
      </c>
      <c r="J318" s="54">
        <v>38961</v>
      </c>
      <c r="K318" s="54">
        <v>39052</v>
      </c>
      <c r="L318" s="54">
        <v>39052</v>
      </c>
      <c r="M318" s="122"/>
      <c r="N318" s="30"/>
    </row>
    <row r="319" spans="2:14" s="7" customFormat="1" ht="56.25">
      <c r="B319" s="48"/>
      <c r="C319" s="49"/>
      <c r="D319" s="36" t="s">
        <v>297</v>
      </c>
      <c r="E319" s="38">
        <v>0.4</v>
      </c>
      <c r="F319" s="56"/>
      <c r="G319" s="51"/>
      <c r="H319" s="56"/>
      <c r="I319" s="54">
        <v>39083</v>
      </c>
      <c r="J319" s="54"/>
      <c r="K319" s="54">
        <v>39387</v>
      </c>
      <c r="L319" s="54"/>
      <c r="M319" s="122"/>
      <c r="N319" s="30"/>
    </row>
    <row r="320" spans="2:14" s="7" customFormat="1" ht="56.25">
      <c r="B320" s="48"/>
      <c r="C320" s="49"/>
      <c r="D320" s="36" t="s">
        <v>911</v>
      </c>
      <c r="E320" s="38">
        <v>0.2</v>
      </c>
      <c r="F320" s="102">
        <v>0.2</v>
      </c>
      <c r="G320" s="51"/>
      <c r="H320" s="56"/>
      <c r="I320" s="54">
        <v>38961</v>
      </c>
      <c r="J320" s="54">
        <v>38961</v>
      </c>
      <c r="K320" s="54">
        <v>39022</v>
      </c>
      <c r="L320" s="54">
        <v>39022</v>
      </c>
      <c r="M320" s="122"/>
      <c r="N320" s="30"/>
    </row>
    <row r="321" spans="2:14" s="7" customFormat="1" ht="47.25" customHeight="1">
      <c r="B321" s="48"/>
      <c r="C321" s="49"/>
      <c r="D321" s="36" t="s">
        <v>912</v>
      </c>
      <c r="E321" s="38">
        <v>0.3</v>
      </c>
      <c r="F321" s="56"/>
      <c r="G321" s="51"/>
      <c r="H321" s="56"/>
      <c r="I321" s="54">
        <v>39083</v>
      </c>
      <c r="J321" s="54"/>
      <c r="K321" s="54">
        <v>39387</v>
      </c>
      <c r="L321" s="54"/>
      <c r="M321" s="122"/>
      <c r="N321" s="30"/>
    </row>
    <row r="322" spans="2:14" s="7" customFormat="1" ht="22.5">
      <c r="B322" s="48"/>
      <c r="C322" s="49"/>
      <c r="D322" s="36" t="s">
        <v>913</v>
      </c>
      <c r="E322" s="38">
        <v>0.3</v>
      </c>
      <c r="F322" s="102">
        <v>0.3</v>
      </c>
      <c r="G322" s="51"/>
      <c r="H322" s="56"/>
      <c r="I322" s="54">
        <v>38961</v>
      </c>
      <c r="J322" s="54">
        <v>38961</v>
      </c>
      <c r="K322" s="54">
        <v>39022</v>
      </c>
      <c r="L322" s="54">
        <v>39022</v>
      </c>
      <c r="M322" s="122"/>
      <c r="N322" s="30"/>
    </row>
    <row r="323" spans="2:14" s="7" customFormat="1" ht="33.75">
      <c r="B323" s="48"/>
      <c r="C323" s="49"/>
      <c r="D323" s="36" t="s">
        <v>914</v>
      </c>
      <c r="E323" s="38">
        <v>0.4</v>
      </c>
      <c r="F323" s="102">
        <v>0.4</v>
      </c>
      <c r="G323" s="51"/>
      <c r="H323" s="56"/>
      <c r="I323" s="54">
        <v>38961</v>
      </c>
      <c r="J323" s="54">
        <v>38961</v>
      </c>
      <c r="K323" s="54">
        <v>39022</v>
      </c>
      <c r="L323" s="54">
        <v>39022</v>
      </c>
      <c r="M323" s="122"/>
      <c r="N323" s="30"/>
    </row>
    <row r="324" spans="2:14" s="7" customFormat="1" ht="45">
      <c r="B324" s="48"/>
      <c r="C324" s="49"/>
      <c r="D324" s="36" t="s">
        <v>915</v>
      </c>
      <c r="E324" s="38">
        <v>0.4</v>
      </c>
      <c r="F324" s="56"/>
      <c r="G324" s="51"/>
      <c r="H324" s="56"/>
      <c r="I324" s="54">
        <v>39083</v>
      </c>
      <c r="J324" s="54"/>
      <c r="K324" s="54">
        <v>39387</v>
      </c>
      <c r="L324" s="54"/>
      <c r="M324" s="122"/>
      <c r="N324" s="30"/>
    </row>
    <row r="325" spans="2:14" s="7" customFormat="1" ht="45">
      <c r="B325" s="48"/>
      <c r="C325" s="49"/>
      <c r="D325" s="36" t="s">
        <v>491</v>
      </c>
      <c r="E325" s="38">
        <v>0.3</v>
      </c>
      <c r="F325" s="102">
        <v>0.3</v>
      </c>
      <c r="G325" s="51"/>
      <c r="H325" s="56"/>
      <c r="I325" s="54">
        <v>38899</v>
      </c>
      <c r="J325" s="54">
        <v>38899</v>
      </c>
      <c r="K325" s="54">
        <v>38991</v>
      </c>
      <c r="L325" s="54">
        <v>38991</v>
      </c>
      <c r="M325" s="122"/>
      <c r="N325" s="30"/>
    </row>
    <row r="326" spans="2:14" s="7" customFormat="1" ht="45">
      <c r="B326" s="48"/>
      <c r="C326" s="49"/>
      <c r="D326" s="36" t="s">
        <v>921</v>
      </c>
      <c r="E326" s="38">
        <v>0.5</v>
      </c>
      <c r="F326" s="102">
        <v>0.5</v>
      </c>
      <c r="G326" s="51"/>
      <c r="H326" s="56"/>
      <c r="I326" s="54">
        <v>38961</v>
      </c>
      <c r="J326" s="54">
        <v>38961</v>
      </c>
      <c r="K326" s="54">
        <v>39052</v>
      </c>
      <c r="L326" s="54">
        <v>39052</v>
      </c>
      <c r="M326" s="122"/>
      <c r="N326" s="30"/>
    </row>
    <row r="327" spans="2:14" s="7" customFormat="1" ht="45">
      <c r="B327" s="48"/>
      <c r="C327" s="49"/>
      <c r="D327" s="36" t="s">
        <v>922</v>
      </c>
      <c r="E327" s="38">
        <v>0.3</v>
      </c>
      <c r="F327" s="56"/>
      <c r="G327" s="51"/>
      <c r="H327" s="56"/>
      <c r="I327" s="54">
        <v>39083</v>
      </c>
      <c r="J327" s="54"/>
      <c r="K327" s="54">
        <v>39142</v>
      </c>
      <c r="L327" s="54"/>
      <c r="M327" s="122"/>
      <c r="N327" s="30"/>
    </row>
    <row r="328" spans="2:14" s="7" customFormat="1" ht="56.25">
      <c r="B328" s="48"/>
      <c r="C328" s="49"/>
      <c r="D328" s="36" t="s">
        <v>923</v>
      </c>
      <c r="E328" s="38">
        <v>0.5</v>
      </c>
      <c r="F328" s="56"/>
      <c r="G328" s="51"/>
      <c r="H328" s="56"/>
      <c r="I328" s="54">
        <v>39083</v>
      </c>
      <c r="J328" s="54"/>
      <c r="K328" s="54">
        <v>39326</v>
      </c>
      <c r="L328" s="54"/>
      <c r="M328" s="122"/>
      <c r="N328" s="30"/>
    </row>
    <row r="329" spans="2:14" s="7" customFormat="1" ht="39" customHeight="1">
      <c r="B329" s="48"/>
      <c r="C329" s="49"/>
      <c r="D329" s="36" t="s">
        <v>924</v>
      </c>
      <c r="E329" s="38">
        <v>1.25</v>
      </c>
      <c r="F329" s="102">
        <v>1.25</v>
      </c>
      <c r="G329" s="38">
        <v>0.06</v>
      </c>
      <c r="H329" s="102">
        <v>0.13</v>
      </c>
      <c r="I329" s="54">
        <v>38899</v>
      </c>
      <c r="J329" s="54">
        <v>38899</v>
      </c>
      <c r="K329" s="54">
        <v>39022</v>
      </c>
      <c r="L329" s="54">
        <v>39022</v>
      </c>
      <c r="M329" s="122"/>
      <c r="N329" s="30"/>
    </row>
    <row r="330" spans="2:14" s="7" customFormat="1" ht="22.5">
      <c r="B330" s="48"/>
      <c r="C330" s="49"/>
      <c r="D330" s="36" t="s">
        <v>1099</v>
      </c>
      <c r="E330" s="38">
        <v>2</v>
      </c>
      <c r="F330" s="56"/>
      <c r="G330" s="51"/>
      <c r="H330" s="56"/>
      <c r="I330" s="54">
        <v>39083</v>
      </c>
      <c r="J330" s="54"/>
      <c r="K330" s="54">
        <v>39387</v>
      </c>
      <c r="L330" s="54"/>
      <c r="M330" s="122"/>
      <c r="N330" s="30"/>
    </row>
    <row r="331" spans="2:14" s="7" customFormat="1" ht="33.75">
      <c r="B331" s="48"/>
      <c r="C331" s="48"/>
      <c r="D331" s="36" t="s">
        <v>1100</v>
      </c>
      <c r="E331" s="38">
        <v>0.3</v>
      </c>
      <c r="F331" s="56"/>
      <c r="G331" s="51"/>
      <c r="H331" s="56"/>
      <c r="I331" s="54">
        <v>39326</v>
      </c>
      <c r="J331" s="54"/>
      <c r="K331" s="54">
        <v>39417</v>
      </c>
      <c r="L331" s="54"/>
      <c r="M331" s="122"/>
      <c r="N331" s="30"/>
    </row>
    <row r="332" spans="2:14" s="7" customFormat="1" ht="56.25">
      <c r="B332" s="48"/>
      <c r="C332" s="48"/>
      <c r="D332" s="36" t="s">
        <v>93</v>
      </c>
      <c r="E332" s="38">
        <v>0.15</v>
      </c>
      <c r="F332" s="102">
        <v>0.15</v>
      </c>
      <c r="G332" s="51"/>
      <c r="H332" s="56"/>
      <c r="I332" s="54">
        <v>38899</v>
      </c>
      <c r="J332" s="54">
        <v>38899</v>
      </c>
      <c r="K332" s="54">
        <v>38899</v>
      </c>
      <c r="L332" s="54">
        <v>38899</v>
      </c>
      <c r="M332" s="122"/>
      <c r="N332" s="30"/>
    </row>
    <row r="333" spans="2:14" s="7" customFormat="1" ht="56.25">
      <c r="B333" s="48"/>
      <c r="C333" s="48"/>
      <c r="D333" s="36" t="s">
        <v>94</v>
      </c>
      <c r="E333" s="38">
        <v>0.2</v>
      </c>
      <c r="F333" s="56"/>
      <c r="G333" s="51"/>
      <c r="H333" s="56"/>
      <c r="I333" s="54">
        <v>39264</v>
      </c>
      <c r="J333" s="54"/>
      <c r="K333" s="54">
        <v>39264</v>
      </c>
      <c r="L333" s="54"/>
      <c r="M333" s="122"/>
      <c r="N333" s="30"/>
    </row>
    <row r="334" spans="2:14" s="7" customFormat="1" ht="72" customHeight="1">
      <c r="B334" s="48"/>
      <c r="C334" s="254" t="s">
        <v>1101</v>
      </c>
      <c r="D334" s="254"/>
      <c r="E334" s="38"/>
      <c r="F334" s="56"/>
      <c r="G334" s="51"/>
      <c r="H334" s="56"/>
      <c r="I334" s="54"/>
      <c r="J334" s="54"/>
      <c r="K334" s="54"/>
      <c r="L334" s="54"/>
      <c r="M334" s="122"/>
      <c r="N334" s="30"/>
    </row>
    <row r="335" spans="2:14" s="7" customFormat="1" ht="78.75">
      <c r="B335" s="48"/>
      <c r="C335" s="49"/>
      <c r="D335" s="36" t="s">
        <v>1102</v>
      </c>
      <c r="E335" s="38">
        <v>0.5</v>
      </c>
      <c r="F335" s="102">
        <v>0.5</v>
      </c>
      <c r="G335" s="51"/>
      <c r="H335" s="56"/>
      <c r="I335" s="54">
        <v>38930</v>
      </c>
      <c r="J335" s="54">
        <v>38930</v>
      </c>
      <c r="K335" s="54">
        <v>39052</v>
      </c>
      <c r="L335" s="54">
        <v>39052</v>
      </c>
      <c r="M335" s="122"/>
      <c r="N335" s="30"/>
    </row>
    <row r="336" spans="2:14" s="7" customFormat="1" ht="55.5" customHeight="1">
      <c r="B336" s="48"/>
      <c r="C336" s="49"/>
      <c r="D336" s="36" t="s">
        <v>1103</v>
      </c>
      <c r="E336" s="38">
        <v>0.5</v>
      </c>
      <c r="F336" s="134"/>
      <c r="G336" s="51"/>
      <c r="H336" s="134"/>
      <c r="I336" s="54">
        <v>39083</v>
      </c>
      <c r="J336" s="54"/>
      <c r="K336" s="54">
        <v>39417</v>
      </c>
      <c r="L336" s="54"/>
      <c r="M336" s="124"/>
      <c r="N336" s="106"/>
    </row>
    <row r="337" spans="2:14" s="7" customFormat="1" ht="51" customHeight="1">
      <c r="B337" s="48"/>
      <c r="C337" s="255" t="s">
        <v>1104</v>
      </c>
      <c r="D337" s="255"/>
      <c r="E337" s="38"/>
      <c r="F337" s="56"/>
      <c r="G337" s="51"/>
      <c r="H337" s="56"/>
      <c r="I337" s="54"/>
      <c r="J337" s="54"/>
      <c r="K337" s="54"/>
      <c r="L337" s="54"/>
      <c r="M337" s="122"/>
      <c r="N337" s="30"/>
    </row>
    <row r="338" spans="2:14" s="7" customFormat="1" ht="56.25">
      <c r="B338" s="48"/>
      <c r="C338" s="49"/>
      <c r="D338" s="36" t="s">
        <v>95</v>
      </c>
      <c r="E338" s="38">
        <v>0.45</v>
      </c>
      <c r="F338" s="102">
        <v>0.45</v>
      </c>
      <c r="G338" s="51">
        <v>0.55</v>
      </c>
      <c r="H338" s="102">
        <v>0.67</v>
      </c>
      <c r="I338" s="54">
        <v>38899</v>
      </c>
      <c r="J338" s="54">
        <v>38899</v>
      </c>
      <c r="K338" s="54">
        <v>39022</v>
      </c>
      <c r="L338" s="54">
        <v>39022</v>
      </c>
      <c r="M338" s="122"/>
      <c r="N338" s="30"/>
    </row>
    <row r="339" spans="2:14" s="7" customFormat="1" ht="56.25">
      <c r="B339" s="48"/>
      <c r="C339" s="49"/>
      <c r="D339" s="36" t="s">
        <v>96</v>
      </c>
      <c r="E339" s="38">
        <v>0.4</v>
      </c>
      <c r="F339" s="56"/>
      <c r="G339" s="51"/>
      <c r="H339" s="56"/>
      <c r="I339" s="54">
        <v>39083</v>
      </c>
      <c r="J339" s="54"/>
      <c r="K339" s="54">
        <v>39387</v>
      </c>
      <c r="L339" s="54"/>
      <c r="M339" s="122"/>
      <c r="N339" s="30"/>
    </row>
    <row r="340" spans="2:14" s="7" customFormat="1" ht="67.5">
      <c r="B340" s="48"/>
      <c r="C340" s="49"/>
      <c r="D340" s="36" t="s">
        <v>1105</v>
      </c>
      <c r="E340" s="38">
        <v>1.2</v>
      </c>
      <c r="F340" s="102">
        <v>1.2</v>
      </c>
      <c r="G340" s="51">
        <v>0.21</v>
      </c>
      <c r="H340" s="102">
        <v>0.299</v>
      </c>
      <c r="I340" s="54">
        <v>38899</v>
      </c>
      <c r="J340" s="54">
        <v>38899</v>
      </c>
      <c r="K340" s="54">
        <v>39052</v>
      </c>
      <c r="L340" s="54">
        <v>39052</v>
      </c>
      <c r="M340" s="122"/>
      <c r="N340" s="30"/>
    </row>
    <row r="341" spans="2:14" s="7" customFormat="1" ht="67.5">
      <c r="B341" s="48"/>
      <c r="C341" s="49"/>
      <c r="D341" s="36" t="s">
        <v>1106</v>
      </c>
      <c r="E341" s="38">
        <v>2</v>
      </c>
      <c r="F341" s="56"/>
      <c r="G341" s="51"/>
      <c r="H341" s="56"/>
      <c r="I341" s="54">
        <v>39083</v>
      </c>
      <c r="J341" s="54"/>
      <c r="K341" s="54">
        <v>39417</v>
      </c>
      <c r="L341" s="54"/>
      <c r="M341" s="122"/>
      <c r="N341" s="30"/>
    </row>
    <row r="342" spans="2:14" s="7" customFormat="1" ht="22.5">
      <c r="B342" s="48"/>
      <c r="C342" s="49"/>
      <c r="D342" s="36" t="s">
        <v>1107</v>
      </c>
      <c r="E342" s="38">
        <v>2</v>
      </c>
      <c r="F342" s="102">
        <v>2</v>
      </c>
      <c r="G342" s="51"/>
      <c r="H342" s="56"/>
      <c r="I342" s="54">
        <v>38899</v>
      </c>
      <c r="J342" s="54">
        <v>38899</v>
      </c>
      <c r="K342" s="54">
        <v>39052</v>
      </c>
      <c r="L342" s="54">
        <v>39052</v>
      </c>
      <c r="M342" s="122"/>
      <c r="N342" s="30"/>
    </row>
    <row r="343" spans="2:14" s="7" customFormat="1" ht="22.5">
      <c r="B343" s="48"/>
      <c r="C343" s="49"/>
      <c r="D343" s="36" t="s">
        <v>1108</v>
      </c>
      <c r="E343" s="38">
        <v>2</v>
      </c>
      <c r="F343" s="56"/>
      <c r="G343" s="51"/>
      <c r="H343" s="56"/>
      <c r="I343" s="54">
        <v>39083</v>
      </c>
      <c r="J343" s="54"/>
      <c r="K343" s="54">
        <v>39417</v>
      </c>
      <c r="L343" s="54"/>
      <c r="M343" s="122"/>
      <c r="N343" s="30"/>
    </row>
    <row r="344" spans="2:14" s="7" customFormat="1" ht="67.5">
      <c r="B344" s="48"/>
      <c r="C344" s="49"/>
      <c r="D344" s="36" t="s">
        <v>1109</v>
      </c>
      <c r="E344" s="38">
        <v>0.2</v>
      </c>
      <c r="F344" s="102">
        <v>0.2</v>
      </c>
      <c r="G344" s="51"/>
      <c r="H344" s="56"/>
      <c r="I344" s="54">
        <v>38899</v>
      </c>
      <c r="J344" s="54">
        <v>38899</v>
      </c>
      <c r="K344" s="54">
        <v>39052</v>
      </c>
      <c r="L344" s="54">
        <v>39052</v>
      </c>
      <c r="M344" s="122"/>
      <c r="N344" s="30"/>
    </row>
    <row r="345" spans="2:14" ht="84.75" customHeight="1">
      <c r="B345" s="48"/>
      <c r="C345" s="49"/>
      <c r="D345" s="36" t="s">
        <v>1110</v>
      </c>
      <c r="E345" s="38">
        <v>0.4</v>
      </c>
      <c r="F345" s="127"/>
      <c r="G345" s="64"/>
      <c r="H345" s="128"/>
      <c r="I345" s="55">
        <v>39083</v>
      </c>
      <c r="J345" s="55"/>
      <c r="K345" s="55">
        <v>39387</v>
      </c>
      <c r="L345" s="55"/>
      <c r="M345" s="129"/>
      <c r="N345" s="50"/>
    </row>
    <row r="346" spans="2:14" ht="12.75" customHeight="1">
      <c r="B346" s="48"/>
      <c r="C346" s="49"/>
      <c r="D346" s="36"/>
      <c r="E346" s="38">
        <f>SUM(E12:E345)</f>
        <v>486.00047</v>
      </c>
      <c r="F346" s="138">
        <f>SUM(F12:F345)</f>
        <v>243</v>
      </c>
      <c r="G346" s="113">
        <f>SUM(G12:G345)</f>
        <v>97.19990949999998</v>
      </c>
      <c r="H346" s="111">
        <f>SUM(H12:H345)</f>
        <v>58.38099999999999</v>
      </c>
      <c r="I346" s="55"/>
      <c r="J346" s="111"/>
      <c r="K346" s="55"/>
      <c r="L346" s="111"/>
      <c r="M346" s="112"/>
      <c r="N346" s="50"/>
    </row>
    <row r="347" spans="2:14" ht="12.75" customHeight="1">
      <c r="B347" s="52"/>
      <c r="C347" s="114" t="s">
        <v>3</v>
      </c>
      <c r="D347" s="115"/>
      <c r="E347" s="16"/>
      <c r="F347" s="16"/>
      <c r="G347" s="16"/>
      <c r="H347" s="16"/>
      <c r="I347" s="18"/>
      <c r="J347" s="18"/>
      <c r="K347" s="19"/>
      <c r="L347" s="19"/>
      <c r="M347" s="17"/>
      <c r="N347" s="17"/>
    </row>
    <row r="348" spans="2:14" ht="12.75">
      <c r="B348" s="52"/>
      <c r="C348" s="52"/>
      <c r="D348" s="16"/>
      <c r="E348" s="16"/>
      <c r="F348" s="16"/>
      <c r="G348" s="16"/>
      <c r="H348" s="18"/>
      <c r="I348" s="18"/>
      <c r="J348" s="19"/>
      <c r="K348" s="19"/>
      <c r="L348" s="17"/>
      <c r="M348" s="17"/>
      <c r="N348" s="52"/>
    </row>
    <row r="349" spans="2:14" ht="12.75">
      <c r="B349" s="52"/>
      <c r="C349" s="52"/>
      <c r="D349" s="23" t="s">
        <v>1</v>
      </c>
      <c r="E349" s="21"/>
      <c r="F349" s="21"/>
      <c r="G349" s="21"/>
      <c r="H349" s="18"/>
      <c r="I349" s="23" t="s">
        <v>2</v>
      </c>
      <c r="J349" s="19"/>
      <c r="K349" s="19"/>
      <c r="L349" s="17"/>
      <c r="M349" s="17"/>
      <c r="N349" s="52"/>
    </row>
    <row r="350" spans="2:14" ht="12.75">
      <c r="B350" s="52"/>
      <c r="C350" s="52"/>
      <c r="D350" s="23" t="s">
        <v>235</v>
      </c>
      <c r="E350" s="16"/>
      <c r="F350" s="16"/>
      <c r="G350" s="16"/>
      <c r="H350" s="18"/>
      <c r="I350" s="23" t="s">
        <v>23</v>
      </c>
      <c r="J350" s="52"/>
      <c r="K350" s="52"/>
      <c r="L350" s="52"/>
      <c r="M350" s="52"/>
      <c r="N350" s="52"/>
    </row>
    <row r="351" spans="2:14" ht="12.75">
      <c r="B351" s="52"/>
      <c r="C351" s="52"/>
      <c r="D351" s="23" t="s">
        <v>1016</v>
      </c>
      <c r="E351" s="16"/>
      <c r="F351" s="16"/>
      <c r="G351" s="16"/>
      <c r="H351" s="18"/>
      <c r="I351" s="23" t="s">
        <v>19</v>
      </c>
      <c r="J351" s="52"/>
      <c r="K351" s="52"/>
      <c r="L351" s="52"/>
      <c r="M351" s="52"/>
      <c r="N351" s="52"/>
    </row>
    <row r="352" spans="2:14" ht="12.75">
      <c r="B352" s="52"/>
      <c r="C352" s="52"/>
      <c r="D352" s="53"/>
      <c r="E352" s="52"/>
      <c r="F352" s="135"/>
      <c r="G352" s="52"/>
      <c r="H352" s="137"/>
      <c r="I352" s="53" t="s">
        <v>24</v>
      </c>
      <c r="J352" s="52"/>
      <c r="K352" s="52"/>
      <c r="L352" s="52"/>
      <c r="M352" s="52"/>
      <c r="N352" s="52"/>
    </row>
    <row r="353" spans="2:14" ht="12.75">
      <c r="B353" s="52"/>
      <c r="C353" s="52"/>
      <c r="D353" s="52"/>
      <c r="E353" s="52"/>
      <c r="F353" s="135"/>
      <c r="G353" s="52"/>
      <c r="H353" s="137"/>
      <c r="I353" s="52"/>
      <c r="J353" s="52"/>
      <c r="K353" s="52"/>
      <c r="L353" s="52"/>
      <c r="M353" s="52"/>
      <c r="N353" s="52"/>
    </row>
    <row r="354" spans="2:14" ht="12.75">
      <c r="B354" s="52"/>
      <c r="C354" s="52"/>
      <c r="D354" s="15" t="s">
        <v>265</v>
      </c>
      <c r="E354" s="52"/>
      <c r="F354" s="135"/>
      <c r="G354" s="52"/>
      <c r="H354" s="137"/>
      <c r="I354" s="15" t="s">
        <v>265</v>
      </c>
      <c r="J354" s="52"/>
      <c r="K354" s="52"/>
      <c r="L354" s="52"/>
      <c r="M354" s="52"/>
      <c r="N354" s="52"/>
    </row>
    <row r="355" spans="2:14" ht="12.75">
      <c r="B355" s="52"/>
      <c r="C355" s="52"/>
      <c r="D355" s="52"/>
      <c r="E355" s="52"/>
      <c r="F355" s="135"/>
      <c r="G355" s="52"/>
      <c r="H355" s="137"/>
      <c r="I355" s="52"/>
      <c r="J355" s="52"/>
      <c r="K355" s="52"/>
      <c r="L355" s="52"/>
      <c r="M355" s="52"/>
      <c r="N355" s="52"/>
    </row>
    <row r="356" spans="2:14" ht="12.75">
      <c r="B356" s="52"/>
      <c r="C356" s="52"/>
      <c r="D356" s="52"/>
      <c r="E356" s="52"/>
      <c r="F356" s="135"/>
      <c r="G356" s="52"/>
      <c r="H356" s="137"/>
      <c r="I356" s="52"/>
      <c r="J356" s="52"/>
      <c r="K356" s="52"/>
      <c r="L356" s="52"/>
      <c r="M356" s="52"/>
      <c r="N356" s="52"/>
    </row>
    <row r="357" spans="2:14" ht="12.75">
      <c r="B357" s="52"/>
      <c r="C357" s="52"/>
      <c r="D357" s="52"/>
      <c r="E357" s="52"/>
      <c r="F357" s="135"/>
      <c r="G357" s="52"/>
      <c r="H357" s="137"/>
      <c r="I357" s="52"/>
      <c r="J357" s="52"/>
      <c r="K357" s="52"/>
      <c r="L357" s="52"/>
      <c r="M357" s="52"/>
      <c r="N357" s="52"/>
    </row>
  </sheetData>
  <mergeCells count="43">
    <mergeCell ref="C110:D110"/>
    <mergeCell ref="C114:D114"/>
    <mergeCell ref="C132:D132"/>
    <mergeCell ref="B8:D10"/>
    <mergeCell ref="B11:D11"/>
    <mergeCell ref="B12:D12"/>
    <mergeCell ref="C74:D74"/>
    <mergeCell ref="C94:D94"/>
    <mergeCell ref="C13:D13"/>
    <mergeCell ref="C231:D231"/>
    <mergeCell ref="C152:D152"/>
    <mergeCell ref="C157:D157"/>
    <mergeCell ref="C210:D210"/>
    <mergeCell ref="C217:D217"/>
    <mergeCell ref="B291:D291"/>
    <mergeCell ref="C44:D44"/>
    <mergeCell ref="C61:D61"/>
    <mergeCell ref="C247:D247"/>
    <mergeCell ref="C265:D265"/>
    <mergeCell ref="C193:D193"/>
    <mergeCell ref="C205:D205"/>
    <mergeCell ref="C227:D227"/>
    <mergeCell ref="B229:C229"/>
    <mergeCell ref="B230:D230"/>
    <mergeCell ref="C334:D334"/>
    <mergeCell ref="C292:D292"/>
    <mergeCell ref="C337:D337"/>
    <mergeCell ref="G9:H9"/>
    <mergeCell ref="C300:D300"/>
    <mergeCell ref="C309:D309"/>
    <mergeCell ref="B310:C310"/>
    <mergeCell ref="C317:D317"/>
    <mergeCell ref="C271:D271"/>
    <mergeCell ref="C278:D278"/>
    <mergeCell ref="E8:H8"/>
    <mergeCell ref="E9:F9"/>
    <mergeCell ref="N8:N10"/>
    <mergeCell ref="D2:M2"/>
    <mergeCell ref="I8:L8"/>
    <mergeCell ref="I9:J9"/>
    <mergeCell ref="K9:L9"/>
    <mergeCell ref="C3:M3"/>
    <mergeCell ref="M8:M10"/>
  </mergeCells>
  <printOptions/>
  <pageMargins left="0" right="0" top="0.3937007874015748" bottom="0.1968503937007874" header="0.5118110236220472" footer="0.5118110236220472"/>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Q335"/>
  <sheetViews>
    <sheetView view="pageBreakPreview" zoomScaleSheetLayoutView="100" workbookViewId="0" topLeftCell="A1">
      <pane ySplit="12" topLeftCell="BM205" activePane="bottomLeft" state="frozen"/>
      <selection pane="topLeft" activeCell="A1" sqref="A1"/>
      <selection pane="bottomLeft" activeCell="E209" sqref="E209"/>
    </sheetView>
  </sheetViews>
  <sheetFormatPr defaultColWidth="9.00390625" defaultRowHeight="12.75"/>
  <cols>
    <col min="1" max="1" width="1.12109375" style="173" customWidth="1"/>
    <col min="2" max="2" width="11.00390625" style="173" customWidth="1"/>
    <col min="3" max="3" width="8.25390625" style="173" customWidth="1"/>
    <col min="4" max="4" width="30.875" style="173" customWidth="1"/>
    <col min="5" max="5" width="8.25390625" style="195" customWidth="1"/>
    <col min="6" max="6" width="6.375" style="173" customWidth="1"/>
    <col min="7" max="7" width="6.375" style="195" customWidth="1"/>
    <col min="8" max="8" width="6.875" style="173" customWidth="1"/>
    <col min="9" max="9" width="6.125" style="173" customWidth="1"/>
    <col min="10" max="10" width="8.625" style="173" customWidth="1"/>
    <col min="11" max="11" width="9.25390625" style="195" customWidth="1"/>
    <col min="12" max="12" width="9.25390625" style="173" customWidth="1"/>
    <col min="13" max="13" width="9.00390625" style="195" customWidth="1"/>
    <col min="14" max="14" width="11.00390625" style="173" customWidth="1"/>
    <col min="15" max="15" width="8.75390625" style="173" customWidth="1"/>
    <col min="16" max="16" width="9.875" style="173" customWidth="1"/>
    <col min="17" max="17" width="9.00390625" style="173" customWidth="1"/>
    <col min="18" max="16384" width="9.125" style="173" customWidth="1"/>
  </cols>
  <sheetData>
    <row r="1" spans="1:17" ht="12.75">
      <c r="A1" s="170"/>
      <c r="B1" s="170"/>
      <c r="C1" s="170"/>
      <c r="D1" s="170"/>
      <c r="E1" s="171"/>
      <c r="F1" s="170"/>
      <c r="G1" s="171"/>
      <c r="H1" s="170"/>
      <c r="I1" s="170"/>
      <c r="J1" s="170"/>
      <c r="K1" s="171"/>
      <c r="L1" s="170"/>
      <c r="M1" s="171"/>
      <c r="N1" s="170"/>
      <c r="O1" s="170"/>
      <c r="P1" s="170"/>
      <c r="Q1" s="172"/>
    </row>
    <row r="2" spans="2:17" s="196" customFormat="1" ht="15.75">
      <c r="B2" s="264" t="s">
        <v>8</v>
      </c>
      <c r="C2" s="264"/>
      <c r="D2" s="264"/>
      <c r="E2" s="264"/>
      <c r="F2" s="264"/>
      <c r="G2" s="264"/>
      <c r="H2" s="264"/>
      <c r="I2" s="264"/>
      <c r="J2" s="264"/>
      <c r="K2" s="264"/>
      <c r="L2" s="264"/>
      <c r="M2" s="264"/>
      <c r="N2" s="264"/>
      <c r="O2" s="264"/>
      <c r="P2" s="264"/>
      <c r="Q2" s="264"/>
    </row>
    <row r="3" spans="2:17" s="196" customFormat="1" ht="15.75">
      <c r="B3" s="264" t="s">
        <v>55</v>
      </c>
      <c r="C3" s="264"/>
      <c r="D3" s="264"/>
      <c r="E3" s="264"/>
      <c r="F3" s="264"/>
      <c r="G3" s="264"/>
      <c r="H3" s="264"/>
      <c r="I3" s="264"/>
      <c r="J3" s="264"/>
      <c r="K3" s="264"/>
      <c r="L3" s="264"/>
      <c r="M3" s="264"/>
      <c r="N3" s="264"/>
      <c r="O3" s="264"/>
      <c r="P3" s="264"/>
      <c r="Q3" s="264"/>
    </row>
    <row r="4" spans="1:17" ht="12.75">
      <c r="A4" s="170"/>
      <c r="B4" s="170"/>
      <c r="C4" s="170"/>
      <c r="D4" s="170"/>
      <c r="E4" s="171"/>
      <c r="F4" s="170"/>
      <c r="G4" s="171"/>
      <c r="H4" s="170"/>
      <c r="I4" s="170"/>
      <c r="J4" s="170"/>
      <c r="K4" s="171"/>
      <c r="L4" s="170"/>
      <c r="M4" s="171"/>
      <c r="N4" s="170"/>
      <c r="O4" s="170"/>
      <c r="P4" s="170"/>
      <c r="Q4" s="170"/>
    </row>
    <row r="5" spans="1:17" ht="12.75">
      <c r="A5" s="170"/>
      <c r="B5" s="174" t="s">
        <v>234</v>
      </c>
      <c r="C5" s="175"/>
      <c r="D5" s="176"/>
      <c r="E5" s="179"/>
      <c r="F5" s="170"/>
      <c r="G5" s="180"/>
      <c r="H5" s="181"/>
      <c r="I5" s="174"/>
      <c r="J5" s="174"/>
      <c r="K5" s="179"/>
      <c r="L5" s="174"/>
      <c r="M5" s="179"/>
      <c r="N5" s="174"/>
      <c r="O5" s="174"/>
      <c r="P5" s="174"/>
      <c r="Q5" s="174"/>
    </row>
    <row r="6" spans="1:17" ht="6" customHeight="1">
      <c r="A6" s="170"/>
      <c r="B6" s="174"/>
      <c r="C6" s="174"/>
      <c r="D6" s="174"/>
      <c r="E6" s="179"/>
      <c r="F6" s="174"/>
      <c r="G6" s="179"/>
      <c r="H6" s="174"/>
      <c r="I6" s="174"/>
      <c r="J6" s="174"/>
      <c r="K6" s="179"/>
      <c r="L6" s="174"/>
      <c r="M6" s="179"/>
      <c r="N6" s="174"/>
      <c r="O6" s="174"/>
      <c r="P6" s="174"/>
      <c r="Q6" s="174"/>
    </row>
    <row r="7" spans="1:17" s="184" customFormat="1" ht="12.75">
      <c r="A7" s="170"/>
      <c r="B7" s="182" t="s">
        <v>53</v>
      </c>
      <c r="C7" s="182"/>
      <c r="D7" s="182"/>
      <c r="E7" s="183"/>
      <c r="F7" s="182"/>
      <c r="G7" s="183"/>
      <c r="H7" s="182"/>
      <c r="I7" s="182"/>
      <c r="J7" s="182"/>
      <c r="K7" s="183"/>
      <c r="L7" s="182"/>
      <c r="M7" s="183"/>
      <c r="N7" s="182"/>
      <c r="O7" s="182"/>
      <c r="P7" s="182"/>
      <c r="Q7" s="182"/>
    </row>
    <row r="8" spans="2:17" s="184" customFormat="1" ht="11.25">
      <c r="B8" s="185"/>
      <c r="C8" s="185"/>
      <c r="D8" s="185"/>
      <c r="E8" s="186"/>
      <c r="F8" s="185"/>
      <c r="G8" s="186"/>
      <c r="H8" s="185"/>
      <c r="I8" s="185"/>
      <c r="J8" s="185"/>
      <c r="K8" s="186"/>
      <c r="L8" s="185"/>
      <c r="M8" s="186"/>
      <c r="N8" s="185"/>
      <c r="O8" s="185"/>
      <c r="P8" s="185"/>
      <c r="Q8" s="185"/>
    </row>
    <row r="9" spans="1:17" ht="12.75" customHeight="1">
      <c r="A9" s="184"/>
      <c r="B9" s="265" t="s">
        <v>952</v>
      </c>
      <c r="C9" s="265" t="s">
        <v>953</v>
      </c>
      <c r="D9" s="265" t="s">
        <v>954</v>
      </c>
      <c r="E9" s="265" t="s">
        <v>955</v>
      </c>
      <c r="F9" s="265" t="s">
        <v>956</v>
      </c>
      <c r="G9" s="265"/>
      <c r="H9" s="265" t="s">
        <v>957</v>
      </c>
      <c r="I9" s="265"/>
      <c r="J9" s="234" t="s">
        <v>251</v>
      </c>
      <c r="K9" s="234"/>
      <c r="L9" s="234"/>
      <c r="M9" s="234"/>
      <c r="N9" s="234"/>
      <c r="O9" s="234"/>
      <c r="P9" s="234"/>
      <c r="Q9" s="234"/>
    </row>
    <row r="10" spans="2:17" s="7" customFormat="1" ht="43.5" customHeight="1">
      <c r="B10" s="265"/>
      <c r="C10" s="265"/>
      <c r="D10" s="265"/>
      <c r="E10" s="265"/>
      <c r="F10" s="265"/>
      <c r="G10" s="265"/>
      <c r="H10" s="265"/>
      <c r="I10" s="265"/>
      <c r="J10" s="265" t="s">
        <v>252</v>
      </c>
      <c r="K10" s="265"/>
      <c r="L10" s="265" t="s">
        <v>253</v>
      </c>
      <c r="M10" s="265"/>
      <c r="N10" s="265" t="s">
        <v>254</v>
      </c>
      <c r="O10" s="265"/>
      <c r="P10" s="265" t="s">
        <v>255</v>
      </c>
      <c r="Q10" s="265"/>
    </row>
    <row r="11" spans="2:17" s="7" customFormat="1" ht="45.75" customHeight="1">
      <c r="B11" s="265"/>
      <c r="C11" s="265"/>
      <c r="D11" s="265"/>
      <c r="E11" s="265"/>
      <c r="F11" s="177" t="s">
        <v>256</v>
      </c>
      <c r="G11" s="187" t="s">
        <v>15</v>
      </c>
      <c r="H11" s="177" t="s">
        <v>256</v>
      </c>
      <c r="I11" s="177" t="s">
        <v>15</v>
      </c>
      <c r="J11" s="177" t="s">
        <v>249</v>
      </c>
      <c r="K11" s="177" t="s">
        <v>248</v>
      </c>
      <c r="L11" s="177" t="s">
        <v>249</v>
      </c>
      <c r="M11" s="177" t="s">
        <v>248</v>
      </c>
      <c r="N11" s="177" t="s">
        <v>249</v>
      </c>
      <c r="O11" s="177" t="s">
        <v>248</v>
      </c>
      <c r="P11" s="177" t="s">
        <v>249</v>
      </c>
      <c r="Q11" s="177" t="s">
        <v>248</v>
      </c>
    </row>
    <row r="12" spans="2:17" s="7" customFormat="1" ht="12.75" customHeight="1">
      <c r="B12" s="33">
        <v>1</v>
      </c>
      <c r="C12" s="33">
        <v>2</v>
      </c>
      <c r="D12" s="33">
        <v>3</v>
      </c>
      <c r="E12" s="56">
        <v>4</v>
      </c>
      <c r="F12" s="33">
        <v>5</v>
      </c>
      <c r="G12" s="56">
        <v>6</v>
      </c>
      <c r="H12" s="33">
        <v>7</v>
      </c>
      <c r="I12" s="33">
        <v>8</v>
      </c>
      <c r="J12" s="33">
        <v>9</v>
      </c>
      <c r="K12" s="56">
        <v>10</v>
      </c>
      <c r="L12" s="33">
        <v>11</v>
      </c>
      <c r="M12" s="56">
        <v>12</v>
      </c>
      <c r="N12" s="33">
        <v>13</v>
      </c>
      <c r="O12" s="33">
        <v>14</v>
      </c>
      <c r="P12" s="33">
        <v>15</v>
      </c>
      <c r="Q12" s="33">
        <v>16</v>
      </c>
    </row>
    <row r="13" spans="1:17" s="7" customFormat="1" ht="200.25" customHeight="1">
      <c r="A13" s="145"/>
      <c r="B13" s="56" t="s">
        <v>1111</v>
      </c>
      <c r="C13" s="56"/>
      <c r="D13" s="146" t="s">
        <v>813</v>
      </c>
      <c r="E13" s="147"/>
      <c r="F13" s="29">
        <v>0.4</v>
      </c>
      <c r="G13" s="148"/>
      <c r="H13" s="29">
        <v>0.4</v>
      </c>
      <c r="I13" s="102"/>
      <c r="J13" s="147"/>
      <c r="K13" s="147"/>
      <c r="L13" s="108"/>
      <c r="M13" s="108"/>
      <c r="N13" s="108">
        <v>38888</v>
      </c>
      <c r="O13" s="108">
        <v>38888</v>
      </c>
      <c r="P13" s="108">
        <v>39082</v>
      </c>
      <c r="Q13" s="108">
        <v>39082</v>
      </c>
    </row>
    <row r="14" spans="1:17" s="7" customFormat="1" ht="199.5" customHeight="1">
      <c r="A14" s="145"/>
      <c r="B14" s="56" t="s">
        <v>1111</v>
      </c>
      <c r="C14" s="56"/>
      <c r="D14" s="146" t="s">
        <v>813</v>
      </c>
      <c r="E14" s="147"/>
      <c r="F14" s="29">
        <v>0.8</v>
      </c>
      <c r="G14" s="148"/>
      <c r="H14" s="102"/>
      <c r="I14" s="102"/>
      <c r="J14" s="147"/>
      <c r="K14" s="147"/>
      <c r="L14" s="108"/>
      <c r="M14" s="108"/>
      <c r="N14" s="108">
        <v>39083</v>
      </c>
      <c r="O14" s="108"/>
      <c r="P14" s="108">
        <v>39436</v>
      </c>
      <c r="Q14" s="108"/>
    </row>
    <row r="15" spans="1:17" s="7" customFormat="1" ht="52.5" customHeight="1">
      <c r="A15" s="145"/>
      <c r="B15" s="56" t="s">
        <v>814</v>
      </c>
      <c r="C15" s="56"/>
      <c r="D15" s="146" t="s">
        <v>815</v>
      </c>
      <c r="E15" s="147"/>
      <c r="F15" s="29">
        <v>0.4</v>
      </c>
      <c r="G15" s="148"/>
      <c r="H15" s="29">
        <v>0.4</v>
      </c>
      <c r="I15" s="102"/>
      <c r="J15" s="147"/>
      <c r="K15" s="147"/>
      <c r="L15" s="108"/>
      <c r="M15" s="108"/>
      <c r="N15" s="108">
        <v>38888</v>
      </c>
      <c r="O15" s="108">
        <v>38888</v>
      </c>
      <c r="P15" s="108">
        <v>39082</v>
      </c>
      <c r="Q15" s="108">
        <v>39082</v>
      </c>
    </row>
    <row r="16" spans="1:17" s="7" customFormat="1" ht="90" customHeight="1">
      <c r="A16" s="145"/>
      <c r="B16" s="147" t="s">
        <v>814</v>
      </c>
      <c r="C16" s="147"/>
      <c r="D16" s="146" t="s">
        <v>816</v>
      </c>
      <c r="E16" s="147"/>
      <c r="F16" s="29">
        <v>0.8</v>
      </c>
      <c r="G16" s="148"/>
      <c r="H16" s="102"/>
      <c r="I16" s="102"/>
      <c r="J16" s="147"/>
      <c r="K16" s="147"/>
      <c r="L16" s="108"/>
      <c r="M16" s="108"/>
      <c r="N16" s="108">
        <v>39083</v>
      </c>
      <c r="O16" s="108"/>
      <c r="P16" s="108">
        <v>39436</v>
      </c>
      <c r="Q16" s="108"/>
    </row>
    <row r="17" spans="1:17" s="7" customFormat="1" ht="34.5" customHeight="1">
      <c r="A17" s="145"/>
      <c r="B17" s="147" t="s">
        <v>817</v>
      </c>
      <c r="C17" s="147"/>
      <c r="D17" s="146" t="s">
        <v>818</v>
      </c>
      <c r="E17" s="147"/>
      <c r="F17" s="149"/>
      <c r="G17" s="29">
        <v>0.6</v>
      </c>
      <c r="H17" s="56"/>
      <c r="I17" s="56"/>
      <c r="J17" s="108">
        <v>39102</v>
      </c>
      <c r="K17" s="108"/>
      <c r="L17" s="108">
        <v>39133</v>
      </c>
      <c r="M17" s="108"/>
      <c r="N17" s="108">
        <v>39151</v>
      </c>
      <c r="O17" s="108"/>
      <c r="P17" s="108">
        <v>39436</v>
      </c>
      <c r="Q17" s="108"/>
    </row>
    <row r="18" spans="1:17" s="7" customFormat="1" ht="42" customHeight="1">
      <c r="A18" s="145"/>
      <c r="B18" s="147" t="s">
        <v>819</v>
      </c>
      <c r="C18" s="147"/>
      <c r="D18" s="146" t="s">
        <v>820</v>
      </c>
      <c r="E18" s="147"/>
      <c r="F18" s="29">
        <v>0.33</v>
      </c>
      <c r="G18" s="148"/>
      <c r="H18" s="29">
        <v>0.33</v>
      </c>
      <c r="I18" s="102"/>
      <c r="J18" s="56"/>
      <c r="K18" s="56"/>
      <c r="L18" s="108"/>
      <c r="M18" s="108"/>
      <c r="N18" s="108">
        <v>38970</v>
      </c>
      <c r="O18" s="108">
        <v>38970</v>
      </c>
      <c r="P18" s="108">
        <v>39082</v>
      </c>
      <c r="Q18" s="108">
        <v>39082</v>
      </c>
    </row>
    <row r="19" spans="1:17" s="7" customFormat="1" ht="41.25" customHeight="1">
      <c r="A19" s="145"/>
      <c r="B19" s="147" t="s">
        <v>819</v>
      </c>
      <c r="C19" s="147"/>
      <c r="D19" s="146" t="s">
        <v>821</v>
      </c>
      <c r="E19" s="147"/>
      <c r="F19" s="29">
        <v>0.28</v>
      </c>
      <c r="G19" s="148"/>
      <c r="H19" s="102"/>
      <c r="I19" s="102"/>
      <c r="J19" s="56"/>
      <c r="K19" s="56"/>
      <c r="L19" s="108"/>
      <c r="M19" s="108"/>
      <c r="N19" s="108">
        <v>39083</v>
      </c>
      <c r="O19" s="108"/>
      <c r="P19" s="108">
        <v>39263</v>
      </c>
      <c r="Q19" s="108"/>
    </row>
    <row r="20" spans="1:17" s="7" customFormat="1" ht="32.25" customHeight="1">
      <c r="A20" s="145"/>
      <c r="B20" s="147" t="s">
        <v>822</v>
      </c>
      <c r="C20" s="147"/>
      <c r="D20" s="146" t="s">
        <v>823</v>
      </c>
      <c r="E20" s="147"/>
      <c r="F20" s="29">
        <v>0.1</v>
      </c>
      <c r="G20" s="148"/>
      <c r="H20" s="102"/>
      <c r="I20" s="102"/>
      <c r="J20" s="56"/>
      <c r="K20" s="56"/>
      <c r="L20" s="108"/>
      <c r="M20" s="108"/>
      <c r="N20" s="108">
        <v>39083</v>
      </c>
      <c r="O20" s="108"/>
      <c r="P20" s="108">
        <v>39436</v>
      </c>
      <c r="Q20" s="108"/>
    </row>
    <row r="21" spans="1:17" s="7" customFormat="1" ht="39.75" customHeight="1">
      <c r="A21" s="145"/>
      <c r="B21" s="147" t="s">
        <v>824</v>
      </c>
      <c r="C21" s="147"/>
      <c r="D21" s="146" t="s">
        <v>825</v>
      </c>
      <c r="E21" s="147"/>
      <c r="F21" s="29">
        <v>0.2</v>
      </c>
      <c r="G21" s="148"/>
      <c r="H21" s="29">
        <v>0.2</v>
      </c>
      <c r="I21" s="102"/>
      <c r="J21" s="56"/>
      <c r="K21" s="56"/>
      <c r="L21" s="108"/>
      <c r="M21" s="108"/>
      <c r="N21" s="108">
        <v>38869</v>
      </c>
      <c r="O21" s="108">
        <v>38869</v>
      </c>
      <c r="P21" s="108">
        <v>39082</v>
      </c>
      <c r="Q21" s="108">
        <v>39082</v>
      </c>
    </row>
    <row r="22" spans="1:17" s="7" customFormat="1" ht="39.75" customHeight="1">
      <c r="A22" s="145"/>
      <c r="B22" s="147" t="s">
        <v>824</v>
      </c>
      <c r="C22" s="147"/>
      <c r="D22" s="146" t="s">
        <v>826</v>
      </c>
      <c r="E22" s="147"/>
      <c r="F22" s="29">
        <v>0.3</v>
      </c>
      <c r="G22" s="148"/>
      <c r="H22" s="102"/>
      <c r="I22" s="102"/>
      <c r="J22" s="56"/>
      <c r="K22" s="56"/>
      <c r="L22" s="108"/>
      <c r="M22" s="108"/>
      <c r="N22" s="108">
        <v>39083</v>
      </c>
      <c r="O22" s="108"/>
      <c r="P22" s="108">
        <v>39436</v>
      </c>
      <c r="Q22" s="108"/>
    </row>
    <row r="23" spans="1:17" s="7" customFormat="1" ht="62.25" customHeight="1">
      <c r="A23" s="145"/>
      <c r="B23" s="147" t="s">
        <v>827</v>
      </c>
      <c r="C23" s="56" t="s">
        <v>958</v>
      </c>
      <c r="D23" s="150" t="s">
        <v>828</v>
      </c>
      <c r="E23" s="56" t="s">
        <v>959</v>
      </c>
      <c r="F23" s="37">
        <v>7.2</v>
      </c>
      <c r="G23" s="102"/>
      <c r="H23" s="37">
        <v>7.2</v>
      </c>
      <c r="I23" s="56"/>
      <c r="J23" s="166">
        <v>38949</v>
      </c>
      <c r="K23" s="108">
        <v>38992</v>
      </c>
      <c r="L23" s="108">
        <v>38980</v>
      </c>
      <c r="M23" s="108">
        <v>39023</v>
      </c>
      <c r="N23" s="108">
        <v>39000</v>
      </c>
      <c r="O23" s="108">
        <v>39031</v>
      </c>
      <c r="P23" s="108">
        <v>39082</v>
      </c>
      <c r="Q23" s="108">
        <v>39082</v>
      </c>
    </row>
    <row r="24" spans="1:17" s="7" customFormat="1" ht="60" customHeight="1">
      <c r="A24" s="145"/>
      <c r="B24" s="147" t="s">
        <v>827</v>
      </c>
      <c r="C24" s="147"/>
      <c r="D24" s="150" t="s">
        <v>828</v>
      </c>
      <c r="E24" s="147"/>
      <c r="F24" s="37"/>
      <c r="G24" s="102"/>
      <c r="H24" s="56"/>
      <c r="I24" s="56"/>
      <c r="J24" s="108"/>
      <c r="K24" s="108"/>
      <c r="L24" s="108"/>
      <c r="M24" s="108"/>
      <c r="N24" s="108">
        <v>39083</v>
      </c>
      <c r="O24" s="108"/>
      <c r="P24" s="108">
        <v>39263</v>
      </c>
      <c r="Q24" s="108"/>
    </row>
    <row r="25" spans="1:17" s="7" customFormat="1" ht="51.75" customHeight="1">
      <c r="A25" s="145"/>
      <c r="B25" s="147" t="s">
        <v>827</v>
      </c>
      <c r="C25" s="56" t="s">
        <v>958</v>
      </c>
      <c r="D25" s="150" t="s">
        <v>364</v>
      </c>
      <c r="E25" s="56" t="s">
        <v>959</v>
      </c>
      <c r="F25" s="37">
        <v>2.2</v>
      </c>
      <c r="G25" s="102"/>
      <c r="H25" s="37">
        <v>2.2</v>
      </c>
      <c r="I25" s="56"/>
      <c r="J25" s="166">
        <v>38949</v>
      </c>
      <c r="K25" s="108">
        <v>38992</v>
      </c>
      <c r="L25" s="108">
        <v>38980</v>
      </c>
      <c r="M25" s="108">
        <v>39023</v>
      </c>
      <c r="N25" s="108">
        <v>39000</v>
      </c>
      <c r="O25" s="108">
        <v>39031</v>
      </c>
      <c r="P25" s="108">
        <v>39082</v>
      </c>
      <c r="Q25" s="108">
        <v>39082</v>
      </c>
    </row>
    <row r="26" spans="1:17" s="7" customFormat="1" ht="40.5" customHeight="1">
      <c r="A26" s="145"/>
      <c r="B26" s="147" t="s">
        <v>827</v>
      </c>
      <c r="C26" s="147"/>
      <c r="D26" s="150" t="s">
        <v>365</v>
      </c>
      <c r="E26" s="147"/>
      <c r="F26" s="37">
        <v>1</v>
      </c>
      <c r="G26" s="102">
        <v>0.1</v>
      </c>
      <c r="H26" s="37">
        <v>1</v>
      </c>
      <c r="I26" s="102">
        <v>0.31</v>
      </c>
      <c r="J26" s="108"/>
      <c r="K26" s="108"/>
      <c r="L26" s="108"/>
      <c r="M26" s="108"/>
      <c r="N26" s="108">
        <v>39000</v>
      </c>
      <c r="O26" s="108">
        <v>39000</v>
      </c>
      <c r="P26" s="108">
        <v>39082</v>
      </c>
      <c r="Q26" s="108">
        <v>39082</v>
      </c>
    </row>
    <row r="27" spans="1:17" s="7" customFormat="1" ht="82.5" customHeight="1">
      <c r="A27" s="145"/>
      <c r="B27" s="147" t="s">
        <v>827</v>
      </c>
      <c r="C27" s="147"/>
      <c r="D27" s="150" t="s">
        <v>366</v>
      </c>
      <c r="E27" s="147"/>
      <c r="F27" s="37">
        <v>0.05</v>
      </c>
      <c r="G27" s="102"/>
      <c r="H27" s="37">
        <v>0.05</v>
      </c>
      <c r="I27" s="102"/>
      <c r="J27" s="108"/>
      <c r="K27" s="108"/>
      <c r="L27" s="108"/>
      <c r="M27" s="108"/>
      <c r="N27" s="108">
        <v>38961</v>
      </c>
      <c r="O27" s="108">
        <v>38961</v>
      </c>
      <c r="P27" s="108">
        <v>39071</v>
      </c>
      <c r="Q27" s="108">
        <v>39071</v>
      </c>
    </row>
    <row r="28" spans="1:17" s="7" customFormat="1" ht="84" customHeight="1">
      <c r="A28" s="145"/>
      <c r="B28" s="147" t="s">
        <v>827</v>
      </c>
      <c r="C28" s="147"/>
      <c r="D28" s="150" t="s">
        <v>366</v>
      </c>
      <c r="E28" s="147"/>
      <c r="F28" s="37">
        <v>0.56</v>
      </c>
      <c r="G28" s="102"/>
      <c r="H28" s="102"/>
      <c r="I28" s="102"/>
      <c r="J28" s="108"/>
      <c r="K28" s="108"/>
      <c r="L28" s="108"/>
      <c r="M28" s="108"/>
      <c r="N28" s="108">
        <v>39142</v>
      </c>
      <c r="O28" s="108"/>
      <c r="P28" s="108">
        <v>39436</v>
      </c>
      <c r="Q28" s="108"/>
    </row>
    <row r="29" spans="1:17" s="7" customFormat="1" ht="27.75" customHeight="1">
      <c r="A29" s="145"/>
      <c r="B29" s="147" t="s">
        <v>367</v>
      </c>
      <c r="C29" s="147"/>
      <c r="D29" s="150" t="s">
        <v>368</v>
      </c>
      <c r="E29" s="147"/>
      <c r="F29" s="149"/>
      <c r="G29" s="37">
        <v>0.65</v>
      </c>
      <c r="H29" s="102"/>
      <c r="I29" s="37">
        <v>1.003</v>
      </c>
      <c r="J29" s="108"/>
      <c r="K29" s="108"/>
      <c r="L29" s="108"/>
      <c r="M29" s="108"/>
      <c r="N29" s="108">
        <v>38908</v>
      </c>
      <c r="O29" s="108">
        <v>38908</v>
      </c>
      <c r="P29" s="108">
        <v>39071</v>
      </c>
      <c r="Q29" s="108">
        <v>39071</v>
      </c>
    </row>
    <row r="30" spans="1:17" s="7" customFormat="1" ht="30" customHeight="1">
      <c r="A30" s="145"/>
      <c r="B30" s="147" t="s">
        <v>369</v>
      </c>
      <c r="C30" s="147"/>
      <c r="D30" s="150" t="s">
        <v>370</v>
      </c>
      <c r="E30" s="147"/>
      <c r="F30" s="37">
        <v>0.7</v>
      </c>
      <c r="G30" s="102">
        <v>0.5</v>
      </c>
      <c r="H30" s="102"/>
      <c r="I30" s="102"/>
      <c r="J30" s="56"/>
      <c r="K30" s="56"/>
      <c r="L30" s="56"/>
      <c r="M30" s="56"/>
      <c r="N30" s="108">
        <v>39083</v>
      </c>
      <c r="O30" s="108"/>
      <c r="P30" s="108">
        <v>39263</v>
      </c>
      <c r="Q30" s="108"/>
    </row>
    <row r="31" spans="1:17" s="7" customFormat="1" ht="63" customHeight="1">
      <c r="A31" s="145"/>
      <c r="B31" s="147" t="s">
        <v>371</v>
      </c>
      <c r="C31" s="147"/>
      <c r="D31" s="150" t="s">
        <v>372</v>
      </c>
      <c r="E31" s="147"/>
      <c r="F31" s="37">
        <v>10</v>
      </c>
      <c r="G31" s="102"/>
      <c r="H31" s="56"/>
      <c r="I31" s="56"/>
      <c r="J31" s="108">
        <v>39133</v>
      </c>
      <c r="K31" s="108"/>
      <c r="L31" s="108">
        <v>39161</v>
      </c>
      <c r="M31" s="108"/>
      <c r="N31" s="108">
        <v>39182</v>
      </c>
      <c r="O31" s="108"/>
      <c r="P31" s="108">
        <v>39447</v>
      </c>
      <c r="Q31" s="108"/>
    </row>
    <row r="32" spans="1:17" s="7" customFormat="1" ht="49.5" customHeight="1">
      <c r="A32" s="145"/>
      <c r="B32" s="147" t="s">
        <v>373</v>
      </c>
      <c r="C32" s="147"/>
      <c r="D32" s="150" t="s">
        <v>374</v>
      </c>
      <c r="E32" s="147"/>
      <c r="F32" s="148"/>
      <c r="G32" s="37">
        <v>0.5</v>
      </c>
      <c r="H32" s="102"/>
      <c r="I32" s="102"/>
      <c r="J32" s="151"/>
      <c r="K32" s="151"/>
      <c r="L32" s="151"/>
      <c r="M32" s="151"/>
      <c r="N32" s="108">
        <v>39083</v>
      </c>
      <c r="O32" s="108"/>
      <c r="P32" s="108">
        <v>39447</v>
      </c>
      <c r="Q32" s="108"/>
    </row>
    <row r="33" spans="1:17" s="7" customFormat="1" ht="49.5" customHeight="1">
      <c r="A33" s="145"/>
      <c r="B33" s="147" t="s">
        <v>375</v>
      </c>
      <c r="C33" s="147"/>
      <c r="D33" s="150" t="s">
        <v>374</v>
      </c>
      <c r="E33" s="147"/>
      <c r="F33" s="148"/>
      <c r="G33" s="37">
        <v>0.5</v>
      </c>
      <c r="H33" s="102"/>
      <c r="I33" s="102"/>
      <c r="J33" s="151"/>
      <c r="K33" s="151"/>
      <c r="L33" s="151"/>
      <c r="M33" s="151"/>
      <c r="N33" s="108">
        <v>39192</v>
      </c>
      <c r="O33" s="108"/>
      <c r="P33" s="108">
        <v>39416</v>
      </c>
      <c r="Q33" s="108"/>
    </row>
    <row r="34" spans="1:17" s="7" customFormat="1" ht="72.75" customHeight="1">
      <c r="A34" s="145"/>
      <c r="B34" s="147" t="s">
        <v>376</v>
      </c>
      <c r="C34" s="147"/>
      <c r="D34" s="150" t="s">
        <v>377</v>
      </c>
      <c r="E34" s="147"/>
      <c r="F34" s="37">
        <v>0.2</v>
      </c>
      <c r="G34" s="102"/>
      <c r="H34" s="37">
        <v>0.2</v>
      </c>
      <c r="I34" s="102"/>
      <c r="J34" s="108"/>
      <c r="K34" s="108"/>
      <c r="L34" s="108"/>
      <c r="M34" s="108"/>
      <c r="N34" s="108">
        <v>38961</v>
      </c>
      <c r="O34" s="108">
        <v>38961</v>
      </c>
      <c r="P34" s="108">
        <v>39082</v>
      </c>
      <c r="Q34" s="108">
        <v>39082</v>
      </c>
    </row>
    <row r="35" spans="1:17" s="7" customFormat="1" ht="72.75" customHeight="1">
      <c r="A35" s="145"/>
      <c r="B35" s="147" t="s">
        <v>378</v>
      </c>
      <c r="C35" s="147"/>
      <c r="D35" s="150" t="s">
        <v>377</v>
      </c>
      <c r="E35" s="147"/>
      <c r="F35" s="37">
        <v>0.52</v>
      </c>
      <c r="G35" s="102"/>
      <c r="H35" s="102"/>
      <c r="I35" s="102"/>
      <c r="J35" s="151"/>
      <c r="K35" s="151"/>
      <c r="L35" s="151"/>
      <c r="M35" s="151"/>
      <c r="N35" s="108">
        <v>39083</v>
      </c>
      <c r="O35" s="108"/>
      <c r="P35" s="108">
        <v>39447</v>
      </c>
      <c r="Q35" s="108"/>
    </row>
    <row r="36" spans="1:17" s="7" customFormat="1" ht="118.5" customHeight="1">
      <c r="A36" s="145"/>
      <c r="B36" s="147" t="s">
        <v>379</v>
      </c>
      <c r="C36" s="147"/>
      <c r="D36" s="150" t="s">
        <v>380</v>
      </c>
      <c r="E36" s="147"/>
      <c r="F36" s="37">
        <v>0.8</v>
      </c>
      <c r="G36" s="102">
        <v>0.1</v>
      </c>
      <c r="H36" s="37">
        <v>0.8</v>
      </c>
      <c r="I36" s="102">
        <v>1.081</v>
      </c>
      <c r="J36" s="108">
        <v>39006</v>
      </c>
      <c r="K36" s="108">
        <v>39006</v>
      </c>
      <c r="L36" s="108">
        <v>39037</v>
      </c>
      <c r="M36" s="108">
        <v>39037</v>
      </c>
      <c r="N36" s="108">
        <v>39048</v>
      </c>
      <c r="O36" s="108">
        <v>39048</v>
      </c>
      <c r="P36" s="108">
        <v>39082</v>
      </c>
      <c r="Q36" s="108">
        <v>39082</v>
      </c>
    </row>
    <row r="37" spans="1:17" s="7" customFormat="1" ht="28.5" customHeight="1">
      <c r="A37" s="145"/>
      <c r="B37" s="147" t="s">
        <v>381</v>
      </c>
      <c r="C37" s="147"/>
      <c r="D37" s="150" t="s">
        <v>382</v>
      </c>
      <c r="E37" s="147"/>
      <c r="F37" s="37">
        <v>1.4</v>
      </c>
      <c r="G37" s="102">
        <v>0.9</v>
      </c>
      <c r="H37" s="37">
        <v>1.4</v>
      </c>
      <c r="I37" s="102">
        <v>0.972</v>
      </c>
      <c r="J37" s="108">
        <v>39006</v>
      </c>
      <c r="K37" s="108">
        <v>39006</v>
      </c>
      <c r="L37" s="108">
        <v>39037</v>
      </c>
      <c r="M37" s="108">
        <v>39037</v>
      </c>
      <c r="N37" s="108">
        <v>39048</v>
      </c>
      <c r="O37" s="108">
        <v>39048</v>
      </c>
      <c r="P37" s="108">
        <v>39082</v>
      </c>
      <c r="Q37" s="108">
        <v>39082</v>
      </c>
    </row>
    <row r="38" spans="1:17" s="7" customFormat="1" ht="50.25" customHeight="1">
      <c r="A38" s="145"/>
      <c r="B38" s="147" t="s">
        <v>383</v>
      </c>
      <c r="C38" s="147"/>
      <c r="D38" s="150" t="s">
        <v>384</v>
      </c>
      <c r="E38" s="147"/>
      <c r="F38" s="37">
        <v>0.5</v>
      </c>
      <c r="G38" s="102"/>
      <c r="H38" s="37">
        <v>0.5</v>
      </c>
      <c r="I38" s="102"/>
      <c r="J38" s="56"/>
      <c r="K38" s="56"/>
      <c r="L38" s="108"/>
      <c r="M38" s="108"/>
      <c r="N38" s="108">
        <v>38961</v>
      </c>
      <c r="O38" s="108">
        <v>38961</v>
      </c>
      <c r="P38" s="108">
        <v>39082</v>
      </c>
      <c r="Q38" s="108">
        <v>39082</v>
      </c>
    </row>
    <row r="39" spans="1:17" s="7" customFormat="1" ht="49.5" customHeight="1">
      <c r="A39" s="145"/>
      <c r="B39" s="147" t="s">
        <v>383</v>
      </c>
      <c r="C39" s="147"/>
      <c r="D39" s="150" t="s">
        <v>384</v>
      </c>
      <c r="E39" s="147"/>
      <c r="F39" s="37">
        <v>0.5</v>
      </c>
      <c r="G39" s="102">
        <v>0.5</v>
      </c>
      <c r="H39" s="102"/>
      <c r="I39" s="102"/>
      <c r="J39" s="108"/>
      <c r="K39" s="108"/>
      <c r="L39" s="108"/>
      <c r="M39" s="108"/>
      <c r="N39" s="108">
        <v>39083</v>
      </c>
      <c r="O39" s="108"/>
      <c r="P39" s="108">
        <v>39447</v>
      </c>
      <c r="Q39" s="108"/>
    </row>
    <row r="40" spans="1:17" s="7" customFormat="1" ht="30" customHeight="1">
      <c r="A40" s="145"/>
      <c r="B40" s="147" t="s">
        <v>385</v>
      </c>
      <c r="C40" s="147"/>
      <c r="D40" s="150" t="s">
        <v>386</v>
      </c>
      <c r="E40" s="147"/>
      <c r="F40" s="152">
        <v>0.1</v>
      </c>
      <c r="G40" s="102"/>
      <c r="H40" s="152">
        <v>0.1</v>
      </c>
      <c r="I40" s="102"/>
      <c r="J40" s="108"/>
      <c r="K40" s="108"/>
      <c r="L40" s="108"/>
      <c r="M40" s="108"/>
      <c r="N40" s="108">
        <v>38869</v>
      </c>
      <c r="O40" s="108">
        <v>38869</v>
      </c>
      <c r="P40" s="108">
        <v>39082</v>
      </c>
      <c r="Q40" s="108">
        <v>39082</v>
      </c>
    </row>
    <row r="41" spans="1:17" s="7" customFormat="1" ht="27" customHeight="1">
      <c r="A41" s="145"/>
      <c r="B41" s="147" t="s">
        <v>387</v>
      </c>
      <c r="C41" s="147"/>
      <c r="D41" s="150" t="s">
        <v>388</v>
      </c>
      <c r="E41" s="147"/>
      <c r="F41" s="152">
        <v>0.2</v>
      </c>
      <c r="G41" s="102"/>
      <c r="H41" s="102"/>
      <c r="I41" s="102"/>
      <c r="J41" s="108"/>
      <c r="K41" s="108"/>
      <c r="L41" s="108"/>
      <c r="M41" s="108"/>
      <c r="N41" s="108">
        <v>39083</v>
      </c>
      <c r="O41" s="108"/>
      <c r="P41" s="108">
        <v>39447</v>
      </c>
      <c r="Q41" s="108"/>
    </row>
    <row r="42" spans="1:17" s="7" customFormat="1" ht="26.25" customHeight="1">
      <c r="A42" s="145"/>
      <c r="B42" s="147" t="s">
        <v>389</v>
      </c>
      <c r="C42" s="147"/>
      <c r="D42" s="150" t="s">
        <v>390</v>
      </c>
      <c r="E42" s="147"/>
      <c r="F42" s="152">
        <v>0.1</v>
      </c>
      <c r="G42" s="102"/>
      <c r="H42" s="152">
        <v>0.1</v>
      </c>
      <c r="I42" s="102"/>
      <c r="J42" s="108"/>
      <c r="K42" s="108"/>
      <c r="L42" s="108"/>
      <c r="M42" s="108"/>
      <c r="N42" s="108">
        <v>38869</v>
      </c>
      <c r="O42" s="108">
        <v>38869</v>
      </c>
      <c r="P42" s="108">
        <v>39082</v>
      </c>
      <c r="Q42" s="108">
        <v>39082</v>
      </c>
    </row>
    <row r="43" spans="1:17" s="7" customFormat="1" ht="27" customHeight="1">
      <c r="A43" s="145"/>
      <c r="B43" s="147" t="s">
        <v>391</v>
      </c>
      <c r="C43" s="147"/>
      <c r="D43" s="150" t="s">
        <v>392</v>
      </c>
      <c r="E43" s="147"/>
      <c r="F43" s="152">
        <v>0.25</v>
      </c>
      <c r="G43" s="102"/>
      <c r="H43" s="102"/>
      <c r="I43" s="102"/>
      <c r="J43" s="108"/>
      <c r="K43" s="108"/>
      <c r="L43" s="108"/>
      <c r="M43" s="108"/>
      <c r="N43" s="108">
        <v>39083</v>
      </c>
      <c r="O43" s="108"/>
      <c r="P43" s="108">
        <v>39447</v>
      </c>
      <c r="Q43" s="108"/>
    </row>
    <row r="44" spans="1:17" s="7" customFormat="1" ht="63" customHeight="1">
      <c r="A44" s="145"/>
      <c r="B44" s="147" t="s">
        <v>393</v>
      </c>
      <c r="C44" s="147"/>
      <c r="D44" s="146" t="s">
        <v>394</v>
      </c>
      <c r="E44" s="147"/>
      <c r="F44" s="37">
        <v>0.5</v>
      </c>
      <c r="G44" s="102"/>
      <c r="H44" s="37">
        <v>0.5</v>
      </c>
      <c r="I44" s="102"/>
      <c r="J44" s="56"/>
      <c r="K44" s="56"/>
      <c r="L44" s="108"/>
      <c r="M44" s="108"/>
      <c r="N44" s="108">
        <v>38961</v>
      </c>
      <c r="O44" s="108">
        <v>38961</v>
      </c>
      <c r="P44" s="108">
        <v>39082</v>
      </c>
      <c r="Q44" s="108">
        <v>39082</v>
      </c>
    </row>
    <row r="45" spans="1:17" s="7" customFormat="1" ht="63" customHeight="1">
      <c r="A45" s="145"/>
      <c r="B45" s="147" t="s">
        <v>393</v>
      </c>
      <c r="C45" s="147"/>
      <c r="D45" s="146" t="s">
        <v>394</v>
      </c>
      <c r="E45" s="147"/>
      <c r="F45" s="37">
        <v>0.8</v>
      </c>
      <c r="G45" s="102"/>
      <c r="H45" s="102"/>
      <c r="I45" s="102"/>
      <c r="J45" s="56"/>
      <c r="K45" s="56"/>
      <c r="L45" s="108"/>
      <c r="M45" s="108"/>
      <c r="N45" s="108">
        <v>39083</v>
      </c>
      <c r="O45" s="108"/>
      <c r="P45" s="108">
        <v>39436</v>
      </c>
      <c r="Q45" s="108"/>
    </row>
    <row r="46" spans="1:17" s="7" customFormat="1" ht="46.5" customHeight="1">
      <c r="A46" s="145"/>
      <c r="B46" s="147" t="s">
        <v>395</v>
      </c>
      <c r="C46" s="147"/>
      <c r="D46" s="146" t="s">
        <v>396</v>
      </c>
      <c r="E46" s="147"/>
      <c r="F46" s="149"/>
      <c r="G46" s="153">
        <v>1</v>
      </c>
      <c r="H46" s="154"/>
      <c r="I46" s="154"/>
      <c r="J46" s="108">
        <v>39102</v>
      </c>
      <c r="K46" s="108"/>
      <c r="L46" s="108">
        <v>39133</v>
      </c>
      <c r="M46" s="108"/>
      <c r="N46" s="108">
        <v>39151</v>
      </c>
      <c r="O46" s="108"/>
      <c r="P46" s="108">
        <v>39232</v>
      </c>
      <c r="Q46" s="108"/>
    </row>
    <row r="47" spans="1:17" s="7" customFormat="1" ht="51.75" customHeight="1">
      <c r="A47" s="145"/>
      <c r="B47" s="147" t="s">
        <v>397</v>
      </c>
      <c r="C47" s="147"/>
      <c r="D47" s="146" t="s">
        <v>398</v>
      </c>
      <c r="E47" s="147"/>
      <c r="F47" s="37">
        <v>0.5</v>
      </c>
      <c r="G47" s="102"/>
      <c r="H47" s="102"/>
      <c r="I47" s="102"/>
      <c r="J47" s="56"/>
      <c r="K47" s="56"/>
      <c r="L47" s="108"/>
      <c r="M47" s="108"/>
      <c r="N47" s="108">
        <v>39083</v>
      </c>
      <c r="O47" s="108"/>
      <c r="P47" s="108">
        <v>39436</v>
      </c>
      <c r="Q47" s="108"/>
    </row>
    <row r="48" spans="1:17" s="7" customFormat="1" ht="119.25" customHeight="1">
      <c r="A48" s="145"/>
      <c r="B48" s="147" t="s">
        <v>399</v>
      </c>
      <c r="C48" s="147"/>
      <c r="D48" s="146" t="s">
        <v>400</v>
      </c>
      <c r="E48" s="147"/>
      <c r="F48" s="37">
        <v>0.3</v>
      </c>
      <c r="G48" s="102"/>
      <c r="H48" s="37">
        <v>0.3</v>
      </c>
      <c r="I48" s="102"/>
      <c r="J48" s="56"/>
      <c r="K48" s="56"/>
      <c r="L48" s="108"/>
      <c r="M48" s="108"/>
      <c r="N48" s="108">
        <v>38899</v>
      </c>
      <c r="O48" s="108">
        <v>38899</v>
      </c>
      <c r="P48" s="108">
        <v>39082</v>
      </c>
      <c r="Q48" s="108">
        <v>39082</v>
      </c>
    </row>
    <row r="49" spans="1:17" s="7" customFormat="1" ht="120.75" customHeight="1">
      <c r="A49" s="145"/>
      <c r="B49" s="147" t="s">
        <v>401</v>
      </c>
      <c r="C49" s="147"/>
      <c r="D49" s="146" t="s">
        <v>400</v>
      </c>
      <c r="E49" s="147"/>
      <c r="F49" s="37">
        <v>0.4</v>
      </c>
      <c r="G49" s="102"/>
      <c r="H49" s="102"/>
      <c r="I49" s="102"/>
      <c r="J49" s="56"/>
      <c r="K49" s="56"/>
      <c r="L49" s="108"/>
      <c r="M49" s="108"/>
      <c r="N49" s="108">
        <v>39083</v>
      </c>
      <c r="O49" s="108"/>
      <c r="P49" s="108">
        <v>39436</v>
      </c>
      <c r="Q49" s="108"/>
    </row>
    <row r="50" spans="1:17" s="7" customFormat="1" ht="14.25" customHeight="1">
      <c r="A50" s="145"/>
      <c r="B50" s="147" t="s">
        <v>402</v>
      </c>
      <c r="C50" s="147"/>
      <c r="D50" s="146" t="s">
        <v>403</v>
      </c>
      <c r="E50" s="147"/>
      <c r="F50" s="37">
        <v>3</v>
      </c>
      <c r="G50" s="102"/>
      <c r="H50" s="56"/>
      <c r="I50" s="56"/>
      <c r="J50" s="108">
        <v>39123</v>
      </c>
      <c r="K50" s="108"/>
      <c r="L50" s="108">
        <v>39161</v>
      </c>
      <c r="M50" s="108"/>
      <c r="N50" s="108">
        <v>39182</v>
      </c>
      <c r="O50" s="108"/>
      <c r="P50" s="108">
        <v>39447</v>
      </c>
      <c r="Q50" s="108"/>
    </row>
    <row r="51" spans="1:17" s="7" customFormat="1" ht="26.25" customHeight="1">
      <c r="A51" s="145"/>
      <c r="B51" s="147" t="s">
        <v>402</v>
      </c>
      <c r="C51" s="147"/>
      <c r="D51" s="146" t="s">
        <v>404</v>
      </c>
      <c r="E51" s="147"/>
      <c r="F51" s="37">
        <v>0.1</v>
      </c>
      <c r="G51" s="102"/>
      <c r="H51" s="56"/>
      <c r="I51" s="56"/>
      <c r="J51" s="108">
        <v>39123</v>
      </c>
      <c r="K51" s="108"/>
      <c r="L51" s="108">
        <v>39161</v>
      </c>
      <c r="M51" s="108"/>
      <c r="N51" s="108">
        <v>39182</v>
      </c>
      <c r="O51" s="108"/>
      <c r="P51" s="108">
        <v>39436</v>
      </c>
      <c r="Q51" s="108"/>
    </row>
    <row r="52" spans="1:17" s="7" customFormat="1" ht="40.5" customHeight="1">
      <c r="A52" s="145"/>
      <c r="B52" s="147" t="s">
        <v>402</v>
      </c>
      <c r="C52" s="147"/>
      <c r="D52" s="146" t="s">
        <v>405</v>
      </c>
      <c r="E52" s="147"/>
      <c r="F52" s="37">
        <v>0.2</v>
      </c>
      <c r="G52" s="102"/>
      <c r="H52" s="56"/>
      <c r="I52" s="56"/>
      <c r="J52" s="108">
        <v>39123</v>
      </c>
      <c r="K52" s="108"/>
      <c r="L52" s="108">
        <v>39161</v>
      </c>
      <c r="M52" s="108"/>
      <c r="N52" s="108">
        <v>39182</v>
      </c>
      <c r="O52" s="108"/>
      <c r="P52" s="108">
        <v>39436</v>
      </c>
      <c r="Q52" s="108"/>
    </row>
    <row r="53" spans="1:17" s="7" customFormat="1" ht="27.75" customHeight="1">
      <c r="A53" s="145"/>
      <c r="B53" s="147" t="s">
        <v>402</v>
      </c>
      <c r="C53" s="147"/>
      <c r="D53" s="146" t="s">
        <v>368</v>
      </c>
      <c r="E53" s="147"/>
      <c r="F53" s="148"/>
      <c r="G53" s="37">
        <v>0.6</v>
      </c>
      <c r="H53" s="56"/>
      <c r="I53" s="56"/>
      <c r="J53" s="108">
        <v>39123</v>
      </c>
      <c r="K53" s="108"/>
      <c r="L53" s="108">
        <v>39161</v>
      </c>
      <c r="M53" s="108"/>
      <c r="N53" s="108">
        <v>39182</v>
      </c>
      <c r="O53" s="108"/>
      <c r="P53" s="108">
        <v>39436</v>
      </c>
      <c r="Q53" s="108"/>
    </row>
    <row r="54" spans="1:17" s="7" customFormat="1" ht="27.75" customHeight="1">
      <c r="A54" s="145"/>
      <c r="B54" s="147" t="s">
        <v>402</v>
      </c>
      <c r="C54" s="147"/>
      <c r="D54" s="146" t="s">
        <v>218</v>
      </c>
      <c r="E54" s="147"/>
      <c r="F54" s="37">
        <v>0.5</v>
      </c>
      <c r="G54" s="102"/>
      <c r="H54" s="56"/>
      <c r="I54" s="56"/>
      <c r="J54" s="108">
        <v>39123</v>
      </c>
      <c r="K54" s="108"/>
      <c r="L54" s="108">
        <v>39161</v>
      </c>
      <c r="M54" s="108"/>
      <c r="N54" s="108">
        <v>39182</v>
      </c>
      <c r="O54" s="108"/>
      <c r="P54" s="108">
        <v>39436</v>
      </c>
      <c r="Q54" s="108"/>
    </row>
    <row r="55" spans="1:17" s="7" customFormat="1" ht="39.75" customHeight="1">
      <c r="A55" s="145"/>
      <c r="B55" s="147" t="s">
        <v>219</v>
      </c>
      <c r="C55" s="147"/>
      <c r="D55" s="146" t="s">
        <v>220</v>
      </c>
      <c r="E55" s="147"/>
      <c r="F55" s="37">
        <v>0.3</v>
      </c>
      <c r="G55" s="102"/>
      <c r="H55" s="56"/>
      <c r="I55" s="56"/>
      <c r="J55" s="108">
        <v>39123</v>
      </c>
      <c r="K55" s="108"/>
      <c r="L55" s="108">
        <v>39161</v>
      </c>
      <c r="M55" s="108"/>
      <c r="N55" s="108">
        <v>39182</v>
      </c>
      <c r="O55" s="108"/>
      <c r="P55" s="108">
        <v>39436</v>
      </c>
      <c r="Q55" s="108"/>
    </row>
    <row r="56" spans="1:17" s="7" customFormat="1" ht="44.25" customHeight="1">
      <c r="A56" s="145"/>
      <c r="B56" s="147" t="s">
        <v>219</v>
      </c>
      <c r="C56" s="147"/>
      <c r="D56" s="146" t="s">
        <v>221</v>
      </c>
      <c r="E56" s="147"/>
      <c r="F56" s="149"/>
      <c r="G56" s="37">
        <v>0.5</v>
      </c>
      <c r="H56" s="56"/>
      <c r="I56" s="56"/>
      <c r="J56" s="108">
        <v>39123</v>
      </c>
      <c r="K56" s="108"/>
      <c r="L56" s="108">
        <v>39161</v>
      </c>
      <c r="M56" s="108"/>
      <c r="N56" s="108">
        <v>39182</v>
      </c>
      <c r="O56" s="108"/>
      <c r="P56" s="108">
        <v>39436</v>
      </c>
      <c r="Q56" s="108"/>
    </row>
    <row r="57" spans="1:17" s="7" customFormat="1" ht="29.25" customHeight="1">
      <c r="A57" s="145"/>
      <c r="B57" s="147" t="s">
        <v>219</v>
      </c>
      <c r="C57" s="147"/>
      <c r="D57" s="146" t="s">
        <v>218</v>
      </c>
      <c r="E57" s="147"/>
      <c r="F57" s="37">
        <v>0.65</v>
      </c>
      <c r="G57" s="102"/>
      <c r="H57" s="102"/>
      <c r="I57" s="102"/>
      <c r="J57" s="108"/>
      <c r="K57" s="108"/>
      <c r="L57" s="108"/>
      <c r="M57" s="108"/>
      <c r="N57" s="108">
        <v>39192</v>
      </c>
      <c r="O57" s="108"/>
      <c r="P57" s="108">
        <v>39436</v>
      </c>
      <c r="Q57" s="108"/>
    </row>
    <row r="58" spans="1:17" s="7" customFormat="1" ht="39" customHeight="1">
      <c r="A58" s="145"/>
      <c r="B58" s="147" t="s">
        <v>222</v>
      </c>
      <c r="C58" s="147"/>
      <c r="D58" s="146" t="s">
        <v>223</v>
      </c>
      <c r="E58" s="147"/>
      <c r="F58" s="37">
        <v>0.3</v>
      </c>
      <c r="G58" s="102"/>
      <c r="H58" s="102"/>
      <c r="I58" s="102"/>
      <c r="J58" s="108"/>
      <c r="K58" s="108"/>
      <c r="L58" s="108"/>
      <c r="M58" s="108"/>
      <c r="N58" s="108">
        <v>39083</v>
      </c>
      <c r="O58" s="108"/>
      <c r="P58" s="108">
        <v>39436</v>
      </c>
      <c r="Q58" s="108"/>
    </row>
    <row r="59" spans="1:17" s="7" customFormat="1" ht="64.5" customHeight="1">
      <c r="A59" s="145"/>
      <c r="B59" s="147" t="s">
        <v>224</v>
      </c>
      <c r="C59" s="147"/>
      <c r="D59" s="146" t="s">
        <v>225</v>
      </c>
      <c r="E59" s="147"/>
      <c r="F59" s="37">
        <v>0.3</v>
      </c>
      <c r="G59" s="102"/>
      <c r="H59" s="37">
        <v>0.3</v>
      </c>
      <c r="I59" s="102"/>
      <c r="J59" s="56"/>
      <c r="K59" s="56"/>
      <c r="L59" s="108"/>
      <c r="M59" s="108"/>
      <c r="N59" s="108">
        <v>38899</v>
      </c>
      <c r="O59" s="108">
        <v>38899</v>
      </c>
      <c r="P59" s="108">
        <v>39082</v>
      </c>
      <c r="Q59" s="108">
        <v>39082</v>
      </c>
    </row>
    <row r="60" spans="1:17" s="7" customFormat="1" ht="66" customHeight="1">
      <c r="A60" s="145"/>
      <c r="B60" s="147" t="s">
        <v>226</v>
      </c>
      <c r="C60" s="147"/>
      <c r="D60" s="146" t="s">
        <v>225</v>
      </c>
      <c r="E60" s="147"/>
      <c r="F60" s="37">
        <v>0.45</v>
      </c>
      <c r="G60" s="102"/>
      <c r="H60" s="102"/>
      <c r="I60" s="102"/>
      <c r="J60" s="56"/>
      <c r="K60" s="56"/>
      <c r="L60" s="108"/>
      <c r="M60" s="108"/>
      <c r="N60" s="108">
        <v>39083</v>
      </c>
      <c r="O60" s="108"/>
      <c r="P60" s="108">
        <v>39436</v>
      </c>
      <c r="Q60" s="108"/>
    </row>
    <row r="61" spans="1:17" s="7" customFormat="1" ht="60.75" customHeight="1">
      <c r="A61" s="145"/>
      <c r="B61" s="147" t="s">
        <v>227</v>
      </c>
      <c r="C61" s="147"/>
      <c r="D61" s="155" t="s">
        <v>228</v>
      </c>
      <c r="E61" s="147"/>
      <c r="F61" s="29">
        <v>0.2</v>
      </c>
      <c r="G61" s="148"/>
      <c r="H61" s="29">
        <v>0.2</v>
      </c>
      <c r="I61" s="102"/>
      <c r="J61" s="108"/>
      <c r="K61" s="108"/>
      <c r="L61" s="108"/>
      <c r="M61" s="108"/>
      <c r="N61" s="108">
        <v>38961</v>
      </c>
      <c r="O61" s="108">
        <v>38961</v>
      </c>
      <c r="P61" s="108">
        <v>39082</v>
      </c>
      <c r="Q61" s="108">
        <v>39082</v>
      </c>
    </row>
    <row r="62" spans="1:17" s="7" customFormat="1" ht="61.5" customHeight="1">
      <c r="A62" s="145"/>
      <c r="B62" s="147" t="s">
        <v>229</v>
      </c>
      <c r="C62" s="147"/>
      <c r="D62" s="155" t="s">
        <v>228</v>
      </c>
      <c r="E62" s="147"/>
      <c r="F62" s="29">
        <v>0.34</v>
      </c>
      <c r="G62" s="148"/>
      <c r="H62" s="102"/>
      <c r="I62" s="102"/>
      <c r="J62" s="108"/>
      <c r="K62" s="108"/>
      <c r="L62" s="108"/>
      <c r="M62" s="108"/>
      <c r="N62" s="108">
        <v>39083</v>
      </c>
      <c r="O62" s="108"/>
      <c r="P62" s="108">
        <v>39431</v>
      </c>
      <c r="Q62" s="108"/>
    </row>
    <row r="63" spans="1:17" s="7" customFormat="1" ht="54" customHeight="1">
      <c r="A63" s="145"/>
      <c r="B63" s="147" t="s">
        <v>230</v>
      </c>
      <c r="C63" s="147"/>
      <c r="D63" s="155" t="s">
        <v>231</v>
      </c>
      <c r="E63" s="147"/>
      <c r="F63" s="29">
        <v>0.54</v>
      </c>
      <c r="G63" s="148"/>
      <c r="H63" s="102"/>
      <c r="I63" s="102"/>
      <c r="J63" s="108"/>
      <c r="K63" s="108"/>
      <c r="L63" s="108"/>
      <c r="M63" s="108"/>
      <c r="N63" s="108">
        <v>39083</v>
      </c>
      <c r="O63" s="108"/>
      <c r="P63" s="108">
        <v>39263</v>
      </c>
      <c r="Q63" s="108"/>
    </row>
    <row r="64" spans="1:17" s="7" customFormat="1" ht="29.25" customHeight="1">
      <c r="A64" s="145"/>
      <c r="B64" s="147" t="s">
        <v>232</v>
      </c>
      <c r="C64" s="147"/>
      <c r="D64" s="146" t="s">
        <v>233</v>
      </c>
      <c r="E64" s="147"/>
      <c r="F64" s="37">
        <v>0.935</v>
      </c>
      <c r="G64" s="102"/>
      <c r="H64" s="67"/>
      <c r="I64" s="67"/>
      <c r="J64" s="108">
        <v>39123</v>
      </c>
      <c r="K64" s="108"/>
      <c r="L64" s="108">
        <v>39161</v>
      </c>
      <c r="M64" s="108"/>
      <c r="N64" s="108">
        <v>39182</v>
      </c>
      <c r="O64" s="108"/>
      <c r="P64" s="108">
        <v>39447</v>
      </c>
      <c r="Q64" s="108"/>
    </row>
    <row r="65" spans="1:17" s="7" customFormat="1" ht="29.25" customHeight="1">
      <c r="A65" s="145"/>
      <c r="B65" s="147" t="s">
        <v>410</v>
      </c>
      <c r="C65" s="147"/>
      <c r="D65" s="146" t="s">
        <v>411</v>
      </c>
      <c r="E65" s="147"/>
      <c r="F65" s="37">
        <v>0.2</v>
      </c>
      <c r="G65" s="102"/>
      <c r="H65" s="67"/>
      <c r="I65" s="67"/>
      <c r="J65" s="108">
        <v>39123</v>
      </c>
      <c r="K65" s="108"/>
      <c r="L65" s="108">
        <v>39161</v>
      </c>
      <c r="M65" s="108"/>
      <c r="N65" s="108">
        <v>39182</v>
      </c>
      <c r="O65" s="108"/>
      <c r="P65" s="108">
        <v>39426</v>
      </c>
      <c r="Q65" s="108"/>
    </row>
    <row r="66" spans="1:17" s="7" customFormat="1" ht="40.5" customHeight="1">
      <c r="A66" s="145"/>
      <c r="B66" s="147" t="s">
        <v>412</v>
      </c>
      <c r="C66" s="147"/>
      <c r="D66" s="146" t="s">
        <v>413</v>
      </c>
      <c r="E66" s="147"/>
      <c r="F66" s="148"/>
      <c r="G66" s="37">
        <v>0.2</v>
      </c>
      <c r="H66" s="102"/>
      <c r="I66" s="102"/>
      <c r="J66" s="108"/>
      <c r="K66" s="108"/>
      <c r="L66" s="108"/>
      <c r="M66" s="108"/>
      <c r="N66" s="108">
        <v>39192</v>
      </c>
      <c r="O66" s="108"/>
      <c r="P66" s="108">
        <v>39426</v>
      </c>
      <c r="Q66" s="108"/>
    </row>
    <row r="67" spans="1:17" s="7" customFormat="1" ht="63" customHeight="1">
      <c r="A67" s="145"/>
      <c r="B67" s="156" t="s">
        <v>414</v>
      </c>
      <c r="C67" s="147"/>
      <c r="D67" s="155" t="s">
        <v>117</v>
      </c>
      <c r="E67" s="147"/>
      <c r="F67" s="29">
        <v>10</v>
      </c>
      <c r="G67" s="148"/>
      <c r="H67" s="102"/>
      <c r="I67" s="102"/>
      <c r="J67" s="108">
        <v>39102</v>
      </c>
      <c r="K67" s="108"/>
      <c r="L67" s="108">
        <v>39133</v>
      </c>
      <c r="M67" s="108"/>
      <c r="N67" s="108">
        <v>39151</v>
      </c>
      <c r="O67" s="108"/>
      <c r="P67" s="108">
        <v>39447</v>
      </c>
      <c r="Q67" s="108"/>
    </row>
    <row r="68" spans="1:17" s="7" customFormat="1" ht="51" customHeight="1">
      <c r="A68" s="145"/>
      <c r="B68" s="156" t="s">
        <v>118</v>
      </c>
      <c r="C68" s="147"/>
      <c r="D68" s="155" t="s">
        <v>119</v>
      </c>
      <c r="E68" s="147"/>
      <c r="F68" s="149"/>
      <c r="G68" s="29">
        <v>0.7</v>
      </c>
      <c r="H68" s="102"/>
      <c r="I68" s="29">
        <v>0.846</v>
      </c>
      <c r="J68" s="147"/>
      <c r="K68" s="147"/>
      <c r="L68" s="108"/>
      <c r="M68" s="108"/>
      <c r="N68" s="108">
        <v>38869</v>
      </c>
      <c r="O68" s="108">
        <v>38869</v>
      </c>
      <c r="P68" s="108">
        <v>39082</v>
      </c>
      <c r="Q68" s="108">
        <v>39082</v>
      </c>
    </row>
    <row r="69" spans="1:17" s="7" customFormat="1" ht="61.5" customHeight="1">
      <c r="A69" s="145"/>
      <c r="B69" s="156" t="s">
        <v>120</v>
      </c>
      <c r="C69" s="56" t="s">
        <v>960</v>
      </c>
      <c r="D69" s="155" t="s">
        <v>121</v>
      </c>
      <c r="E69" s="157" t="s">
        <v>961</v>
      </c>
      <c r="F69" s="29">
        <v>0.75279</v>
      </c>
      <c r="G69" s="148"/>
      <c r="H69" s="29">
        <v>0.75279</v>
      </c>
      <c r="I69" s="154"/>
      <c r="J69" s="55">
        <v>38970</v>
      </c>
      <c r="K69" s="108">
        <v>38957</v>
      </c>
      <c r="L69" s="55">
        <v>39000</v>
      </c>
      <c r="M69" s="108">
        <v>38995</v>
      </c>
      <c r="N69" s="55">
        <v>39020</v>
      </c>
      <c r="O69" s="108">
        <v>39000</v>
      </c>
      <c r="P69" s="55">
        <v>39082</v>
      </c>
      <c r="Q69" s="108">
        <v>39082</v>
      </c>
    </row>
    <row r="70" spans="1:17" s="7" customFormat="1" ht="63" customHeight="1">
      <c r="A70" s="145"/>
      <c r="B70" s="156" t="s">
        <v>122</v>
      </c>
      <c r="C70" s="147"/>
      <c r="D70" s="155" t="s">
        <v>415</v>
      </c>
      <c r="E70" s="147"/>
      <c r="F70" s="29">
        <v>4.2</v>
      </c>
      <c r="G70" s="148"/>
      <c r="H70" s="154"/>
      <c r="I70" s="154"/>
      <c r="J70" s="108">
        <v>39102</v>
      </c>
      <c r="K70" s="108"/>
      <c r="L70" s="108">
        <v>39133</v>
      </c>
      <c r="M70" s="108"/>
      <c r="N70" s="108">
        <v>39151</v>
      </c>
      <c r="O70" s="108"/>
      <c r="P70" s="108">
        <v>39447</v>
      </c>
      <c r="Q70" s="108"/>
    </row>
    <row r="71" spans="1:17" s="7" customFormat="1" ht="87.75" customHeight="1">
      <c r="A71" s="145"/>
      <c r="B71" s="156" t="s">
        <v>416</v>
      </c>
      <c r="C71" s="147"/>
      <c r="D71" s="155" t="s">
        <v>417</v>
      </c>
      <c r="E71" s="147"/>
      <c r="F71" s="29">
        <v>1.27</v>
      </c>
      <c r="G71" s="148"/>
      <c r="H71" s="29">
        <v>1.27</v>
      </c>
      <c r="I71" s="102"/>
      <c r="J71" s="147"/>
      <c r="K71" s="147"/>
      <c r="L71" s="108"/>
      <c r="M71" s="108"/>
      <c r="N71" s="108">
        <v>38869</v>
      </c>
      <c r="O71" s="108">
        <v>38869</v>
      </c>
      <c r="P71" s="108">
        <v>39082</v>
      </c>
      <c r="Q71" s="108">
        <v>39082</v>
      </c>
    </row>
    <row r="72" spans="1:17" s="7" customFormat="1" ht="84.75" customHeight="1">
      <c r="A72" s="145"/>
      <c r="B72" s="156" t="s">
        <v>418</v>
      </c>
      <c r="C72" s="147"/>
      <c r="D72" s="155" t="s">
        <v>419</v>
      </c>
      <c r="E72" s="147"/>
      <c r="F72" s="29">
        <v>1.27</v>
      </c>
      <c r="G72" s="148"/>
      <c r="H72" s="102"/>
      <c r="I72" s="102"/>
      <c r="J72" s="147"/>
      <c r="K72" s="147"/>
      <c r="L72" s="108"/>
      <c r="M72" s="108"/>
      <c r="N72" s="108">
        <v>39083</v>
      </c>
      <c r="O72" s="108"/>
      <c r="P72" s="108">
        <v>39436</v>
      </c>
      <c r="Q72" s="108"/>
    </row>
    <row r="73" spans="1:17" s="7" customFormat="1" ht="97.5" customHeight="1">
      <c r="A73" s="145"/>
      <c r="B73" s="147" t="s">
        <v>420</v>
      </c>
      <c r="C73" s="147"/>
      <c r="D73" s="155" t="s">
        <v>421</v>
      </c>
      <c r="E73" s="147"/>
      <c r="F73" s="29">
        <v>0.24</v>
      </c>
      <c r="G73" s="148"/>
      <c r="H73" s="29">
        <v>0.24</v>
      </c>
      <c r="I73" s="102"/>
      <c r="J73" s="147"/>
      <c r="K73" s="147"/>
      <c r="L73" s="108"/>
      <c r="M73" s="108"/>
      <c r="N73" s="108">
        <v>38869</v>
      </c>
      <c r="O73" s="108">
        <v>38869</v>
      </c>
      <c r="P73" s="108">
        <v>39082</v>
      </c>
      <c r="Q73" s="108">
        <v>39082</v>
      </c>
    </row>
    <row r="74" spans="1:17" s="7" customFormat="1" ht="98.25" customHeight="1">
      <c r="A74" s="145"/>
      <c r="B74" s="147" t="s">
        <v>420</v>
      </c>
      <c r="C74" s="147"/>
      <c r="D74" s="155" t="s">
        <v>421</v>
      </c>
      <c r="E74" s="147"/>
      <c r="F74" s="29">
        <v>0.4</v>
      </c>
      <c r="G74" s="148"/>
      <c r="H74" s="102"/>
      <c r="I74" s="102"/>
      <c r="J74" s="147"/>
      <c r="K74" s="147"/>
      <c r="L74" s="108"/>
      <c r="M74" s="108"/>
      <c r="N74" s="108">
        <v>39083</v>
      </c>
      <c r="O74" s="108"/>
      <c r="P74" s="108">
        <v>39436</v>
      </c>
      <c r="Q74" s="108"/>
    </row>
    <row r="75" spans="1:17" s="7" customFormat="1" ht="64.5" customHeight="1">
      <c r="A75" s="145"/>
      <c r="B75" s="147" t="s">
        <v>422</v>
      </c>
      <c r="C75" s="147"/>
      <c r="D75" s="155" t="s">
        <v>423</v>
      </c>
      <c r="E75" s="147"/>
      <c r="F75" s="29">
        <v>0.14</v>
      </c>
      <c r="G75" s="148"/>
      <c r="H75" s="29">
        <v>0.14</v>
      </c>
      <c r="I75" s="102"/>
      <c r="J75" s="147"/>
      <c r="K75" s="147"/>
      <c r="L75" s="108"/>
      <c r="M75" s="108"/>
      <c r="N75" s="108">
        <v>38869</v>
      </c>
      <c r="O75" s="108">
        <v>38869</v>
      </c>
      <c r="P75" s="108">
        <v>39082</v>
      </c>
      <c r="Q75" s="108">
        <v>39082</v>
      </c>
    </row>
    <row r="76" spans="1:17" s="7" customFormat="1" ht="62.25" customHeight="1">
      <c r="A76" s="145"/>
      <c r="B76" s="147" t="s">
        <v>422</v>
      </c>
      <c r="C76" s="147"/>
      <c r="D76" s="155" t="s">
        <v>423</v>
      </c>
      <c r="E76" s="147"/>
      <c r="F76" s="29">
        <v>0.2</v>
      </c>
      <c r="G76" s="148"/>
      <c r="H76" s="102"/>
      <c r="I76" s="102"/>
      <c r="J76" s="147"/>
      <c r="K76" s="147"/>
      <c r="L76" s="108"/>
      <c r="M76" s="108"/>
      <c r="N76" s="108">
        <v>39083</v>
      </c>
      <c r="O76" s="108"/>
      <c r="P76" s="108">
        <v>39436</v>
      </c>
      <c r="Q76" s="108"/>
    </row>
    <row r="77" spans="1:17" s="7" customFormat="1" ht="75.75" customHeight="1">
      <c r="A77" s="145"/>
      <c r="B77" s="147" t="s">
        <v>424</v>
      </c>
      <c r="C77" s="147"/>
      <c r="D77" s="155" t="s">
        <v>425</v>
      </c>
      <c r="E77" s="147"/>
      <c r="F77" s="29">
        <v>16</v>
      </c>
      <c r="G77" s="148"/>
      <c r="H77" s="29">
        <v>16</v>
      </c>
      <c r="I77" s="102"/>
      <c r="J77" s="108">
        <v>39006</v>
      </c>
      <c r="K77" s="108">
        <v>39006</v>
      </c>
      <c r="L77" s="108">
        <v>39037</v>
      </c>
      <c r="M77" s="108">
        <v>39037</v>
      </c>
      <c r="N77" s="108">
        <v>39048</v>
      </c>
      <c r="O77" s="108">
        <v>39048</v>
      </c>
      <c r="P77" s="108">
        <v>39082</v>
      </c>
      <c r="Q77" s="108">
        <v>39082</v>
      </c>
    </row>
    <row r="78" spans="1:17" s="7" customFormat="1" ht="75" customHeight="1">
      <c r="A78" s="114"/>
      <c r="B78" s="147" t="s">
        <v>426</v>
      </c>
      <c r="C78" s="147"/>
      <c r="D78" s="155" t="s">
        <v>425</v>
      </c>
      <c r="E78" s="147"/>
      <c r="F78" s="29">
        <v>10.5</v>
      </c>
      <c r="G78" s="148"/>
      <c r="H78" s="102"/>
      <c r="I78" s="102"/>
      <c r="J78" s="108">
        <v>39102</v>
      </c>
      <c r="K78" s="108"/>
      <c r="L78" s="108">
        <v>39133</v>
      </c>
      <c r="M78" s="108"/>
      <c r="N78" s="108">
        <v>39151</v>
      </c>
      <c r="O78" s="108"/>
      <c r="P78" s="108">
        <v>39436</v>
      </c>
      <c r="Q78" s="108"/>
    </row>
    <row r="79" spans="1:17" s="7" customFormat="1" ht="85.5" customHeight="1">
      <c r="A79" s="145"/>
      <c r="B79" s="147" t="s">
        <v>427</v>
      </c>
      <c r="C79" s="147"/>
      <c r="D79" s="155" t="s">
        <v>428</v>
      </c>
      <c r="E79" s="147"/>
      <c r="F79" s="29">
        <v>1.4</v>
      </c>
      <c r="G79" s="148"/>
      <c r="H79" s="102"/>
      <c r="I79" s="102"/>
      <c r="J79" s="147"/>
      <c r="K79" s="147"/>
      <c r="L79" s="108"/>
      <c r="M79" s="108"/>
      <c r="N79" s="108">
        <v>39083</v>
      </c>
      <c r="O79" s="108"/>
      <c r="P79" s="108">
        <v>39436</v>
      </c>
      <c r="Q79" s="108"/>
    </row>
    <row r="80" spans="1:17" s="7" customFormat="1" ht="70.5" customHeight="1">
      <c r="A80" s="145"/>
      <c r="B80" s="147" t="s">
        <v>429</v>
      </c>
      <c r="C80" s="147"/>
      <c r="D80" s="155" t="s">
        <v>430</v>
      </c>
      <c r="E80" s="147"/>
      <c r="F80" s="29">
        <v>0.4</v>
      </c>
      <c r="G80" s="148"/>
      <c r="H80" s="29">
        <v>0.4</v>
      </c>
      <c r="I80" s="102"/>
      <c r="J80" s="147"/>
      <c r="K80" s="147"/>
      <c r="L80" s="108"/>
      <c r="M80" s="108"/>
      <c r="N80" s="108">
        <v>38899</v>
      </c>
      <c r="O80" s="108">
        <v>38899</v>
      </c>
      <c r="P80" s="108">
        <v>39082</v>
      </c>
      <c r="Q80" s="108">
        <v>39082</v>
      </c>
    </row>
    <row r="81" spans="1:17" s="7" customFormat="1" ht="62.25" customHeight="1">
      <c r="A81" s="145"/>
      <c r="B81" s="147" t="s">
        <v>431</v>
      </c>
      <c r="C81" s="147"/>
      <c r="D81" s="155" t="s">
        <v>430</v>
      </c>
      <c r="E81" s="147"/>
      <c r="F81" s="29">
        <v>0.4</v>
      </c>
      <c r="G81" s="148"/>
      <c r="H81" s="102"/>
      <c r="I81" s="102"/>
      <c r="J81" s="147"/>
      <c r="K81" s="147"/>
      <c r="L81" s="108"/>
      <c r="M81" s="108"/>
      <c r="N81" s="108">
        <v>39083</v>
      </c>
      <c r="O81" s="108"/>
      <c r="P81" s="108">
        <v>39436</v>
      </c>
      <c r="Q81" s="108"/>
    </row>
    <row r="82" spans="1:17" s="7" customFormat="1" ht="76.5" customHeight="1">
      <c r="A82" s="145"/>
      <c r="B82" s="147" t="s">
        <v>432</v>
      </c>
      <c r="C82" s="147"/>
      <c r="D82" s="155" t="s">
        <v>433</v>
      </c>
      <c r="E82" s="147"/>
      <c r="F82" s="29">
        <v>0.4</v>
      </c>
      <c r="G82" s="148"/>
      <c r="H82" s="29">
        <v>0.4</v>
      </c>
      <c r="I82" s="102"/>
      <c r="J82" s="147"/>
      <c r="K82" s="147"/>
      <c r="L82" s="108"/>
      <c r="M82" s="108"/>
      <c r="N82" s="108">
        <v>38961</v>
      </c>
      <c r="O82" s="108">
        <v>38961</v>
      </c>
      <c r="P82" s="108">
        <v>39082</v>
      </c>
      <c r="Q82" s="108">
        <v>39082</v>
      </c>
    </row>
    <row r="83" spans="1:17" s="7" customFormat="1" ht="81" customHeight="1">
      <c r="A83" s="145"/>
      <c r="B83" s="147" t="s">
        <v>434</v>
      </c>
      <c r="C83" s="147"/>
      <c r="D83" s="155" t="s">
        <v>433</v>
      </c>
      <c r="E83" s="147"/>
      <c r="F83" s="29">
        <v>0.7</v>
      </c>
      <c r="G83" s="148"/>
      <c r="H83" s="102"/>
      <c r="I83" s="102"/>
      <c r="J83" s="147"/>
      <c r="K83" s="147"/>
      <c r="L83" s="108"/>
      <c r="M83" s="108"/>
      <c r="N83" s="108">
        <v>39083</v>
      </c>
      <c r="O83" s="108"/>
      <c r="P83" s="108">
        <v>39385</v>
      </c>
      <c r="Q83" s="108"/>
    </row>
    <row r="84" spans="1:17" s="7" customFormat="1" ht="65.25" customHeight="1">
      <c r="A84" s="145"/>
      <c r="B84" s="147" t="s">
        <v>435</v>
      </c>
      <c r="C84" s="56" t="s">
        <v>962</v>
      </c>
      <c r="D84" s="146" t="s">
        <v>436</v>
      </c>
      <c r="E84" s="103" t="s">
        <v>963</v>
      </c>
      <c r="F84" s="58">
        <f>0.57+1+0.68+0.27</f>
        <v>2.52</v>
      </c>
      <c r="G84" s="148"/>
      <c r="H84" s="58">
        <f>0.57+1+0.68+0.27</f>
        <v>2.52</v>
      </c>
      <c r="I84" s="147"/>
      <c r="J84" s="104">
        <v>38949</v>
      </c>
      <c r="K84" s="108">
        <v>38978</v>
      </c>
      <c r="L84" s="104">
        <v>38980</v>
      </c>
      <c r="M84" s="108">
        <v>39009</v>
      </c>
      <c r="N84" s="104">
        <v>39000</v>
      </c>
      <c r="O84" s="108">
        <v>39024</v>
      </c>
      <c r="P84" s="55">
        <v>39082</v>
      </c>
      <c r="Q84" s="55">
        <v>39082</v>
      </c>
    </row>
    <row r="85" spans="1:17" s="7" customFormat="1" ht="39" customHeight="1">
      <c r="A85" s="145"/>
      <c r="B85" s="147" t="s">
        <v>437</v>
      </c>
      <c r="C85" s="147"/>
      <c r="D85" s="146" t="s">
        <v>438</v>
      </c>
      <c r="E85" s="147"/>
      <c r="F85" s="58">
        <v>0.9</v>
      </c>
      <c r="G85" s="148"/>
      <c r="H85" s="102"/>
      <c r="I85" s="102"/>
      <c r="J85" s="108"/>
      <c r="K85" s="108"/>
      <c r="L85" s="108"/>
      <c r="M85" s="108"/>
      <c r="N85" s="108">
        <v>39092</v>
      </c>
      <c r="O85" s="108"/>
      <c r="P85" s="108">
        <v>39446</v>
      </c>
      <c r="Q85" s="108"/>
    </row>
    <row r="86" spans="1:17" s="7" customFormat="1" ht="30.75" customHeight="1">
      <c r="A86" s="145"/>
      <c r="B86" s="147" t="s">
        <v>439</v>
      </c>
      <c r="C86" s="147"/>
      <c r="D86" s="146" t="s">
        <v>440</v>
      </c>
      <c r="E86" s="147"/>
      <c r="F86" s="149"/>
      <c r="G86" s="58">
        <v>0.1</v>
      </c>
      <c r="H86" s="147"/>
      <c r="I86" s="147"/>
      <c r="J86" s="108">
        <v>39092</v>
      </c>
      <c r="K86" s="108"/>
      <c r="L86" s="108">
        <v>39123</v>
      </c>
      <c r="M86" s="108"/>
      <c r="N86" s="108">
        <v>39142</v>
      </c>
      <c r="O86" s="108"/>
      <c r="P86" s="108">
        <v>39446</v>
      </c>
      <c r="Q86" s="108"/>
    </row>
    <row r="87" spans="1:17" s="7" customFormat="1" ht="87.75" customHeight="1">
      <c r="A87" s="145"/>
      <c r="B87" s="147" t="s">
        <v>441</v>
      </c>
      <c r="C87" s="147"/>
      <c r="D87" s="150" t="s">
        <v>442</v>
      </c>
      <c r="E87" s="147"/>
      <c r="F87" s="29">
        <v>1</v>
      </c>
      <c r="G87" s="148"/>
      <c r="H87" s="56"/>
      <c r="I87" s="56"/>
      <c r="J87" s="108">
        <v>39092</v>
      </c>
      <c r="K87" s="108"/>
      <c r="L87" s="108">
        <v>39123</v>
      </c>
      <c r="M87" s="108"/>
      <c r="N87" s="108">
        <v>39142</v>
      </c>
      <c r="O87" s="108"/>
      <c r="P87" s="108">
        <v>39446</v>
      </c>
      <c r="Q87" s="108"/>
    </row>
    <row r="88" spans="1:17" s="7" customFormat="1" ht="40.5" customHeight="1">
      <c r="A88" s="145"/>
      <c r="B88" s="147" t="s">
        <v>443</v>
      </c>
      <c r="C88" s="147"/>
      <c r="D88" s="146" t="s">
        <v>444</v>
      </c>
      <c r="E88" s="147"/>
      <c r="F88" s="37">
        <v>1.5</v>
      </c>
      <c r="G88" s="102"/>
      <c r="H88" s="56"/>
      <c r="I88" s="56"/>
      <c r="J88" s="108">
        <v>39102</v>
      </c>
      <c r="K88" s="108"/>
      <c r="L88" s="108">
        <v>39133</v>
      </c>
      <c r="M88" s="108"/>
      <c r="N88" s="108">
        <v>39151</v>
      </c>
      <c r="O88" s="108"/>
      <c r="P88" s="108">
        <v>39447</v>
      </c>
      <c r="Q88" s="108"/>
    </row>
    <row r="89" spans="1:17" s="7" customFormat="1" ht="39.75" customHeight="1">
      <c r="A89" s="145"/>
      <c r="B89" s="158" t="s">
        <v>445</v>
      </c>
      <c r="C89" s="159"/>
      <c r="D89" s="146" t="s">
        <v>446</v>
      </c>
      <c r="E89" s="147"/>
      <c r="F89" s="37">
        <v>0.2</v>
      </c>
      <c r="G89" s="102"/>
      <c r="H89" s="102"/>
      <c r="I89" s="102"/>
      <c r="J89" s="108"/>
      <c r="K89" s="108"/>
      <c r="L89" s="108"/>
      <c r="M89" s="108"/>
      <c r="N89" s="108">
        <v>39083</v>
      </c>
      <c r="O89" s="108"/>
      <c r="P89" s="108">
        <v>39447</v>
      </c>
      <c r="Q89" s="108"/>
    </row>
    <row r="90" spans="1:17" s="7" customFormat="1" ht="60.75" customHeight="1">
      <c r="A90" s="145"/>
      <c r="B90" s="158" t="s">
        <v>447</v>
      </c>
      <c r="C90" s="56" t="s">
        <v>962</v>
      </c>
      <c r="D90" s="146" t="s">
        <v>448</v>
      </c>
      <c r="E90" s="147" t="s">
        <v>963</v>
      </c>
      <c r="F90" s="37">
        <f>0.10667+0.497475+0.13773+0.42768</f>
        <v>1.1695550000000001</v>
      </c>
      <c r="G90" s="102"/>
      <c r="H90" s="37">
        <f>0.10667+0.497475+0.13773+0.42768</f>
        <v>1.1695550000000001</v>
      </c>
      <c r="I90" s="56"/>
      <c r="J90" s="104">
        <v>38949</v>
      </c>
      <c r="K90" s="108">
        <v>38978</v>
      </c>
      <c r="L90" s="104">
        <v>38980</v>
      </c>
      <c r="M90" s="108">
        <v>39009</v>
      </c>
      <c r="N90" s="104">
        <v>39000</v>
      </c>
      <c r="O90" s="108">
        <v>39024</v>
      </c>
      <c r="P90" s="55">
        <v>39082</v>
      </c>
      <c r="Q90" s="55">
        <v>39082</v>
      </c>
    </row>
    <row r="91" spans="1:17" s="7" customFormat="1" ht="39" customHeight="1">
      <c r="A91" s="145"/>
      <c r="B91" s="158" t="s">
        <v>449</v>
      </c>
      <c r="C91" s="159"/>
      <c r="D91" s="146" t="s">
        <v>450</v>
      </c>
      <c r="E91" s="147"/>
      <c r="F91" s="37">
        <v>0.1</v>
      </c>
      <c r="G91" s="102"/>
      <c r="H91" s="102"/>
      <c r="I91" s="102"/>
      <c r="J91" s="108"/>
      <c r="K91" s="108"/>
      <c r="L91" s="108"/>
      <c r="M91" s="108"/>
      <c r="N91" s="108">
        <v>39083</v>
      </c>
      <c r="O91" s="108"/>
      <c r="P91" s="108">
        <v>39447</v>
      </c>
      <c r="Q91" s="108"/>
    </row>
    <row r="92" spans="1:17" s="7" customFormat="1" ht="45">
      <c r="A92" s="145"/>
      <c r="B92" s="147" t="s">
        <v>451</v>
      </c>
      <c r="C92" s="56" t="s">
        <v>964</v>
      </c>
      <c r="D92" s="155" t="s">
        <v>452</v>
      </c>
      <c r="E92" s="64" t="s">
        <v>965</v>
      </c>
      <c r="F92" s="29">
        <v>6.5</v>
      </c>
      <c r="G92" s="148"/>
      <c r="H92" s="29">
        <v>6.5</v>
      </c>
      <c r="I92" s="102"/>
      <c r="J92" s="55">
        <v>39000</v>
      </c>
      <c r="K92" s="108">
        <v>39006</v>
      </c>
      <c r="L92" s="55">
        <v>39031</v>
      </c>
      <c r="M92" s="108">
        <v>39037</v>
      </c>
      <c r="N92" s="55">
        <v>39051</v>
      </c>
      <c r="O92" s="108">
        <v>39042</v>
      </c>
      <c r="P92" s="55">
        <v>39082</v>
      </c>
      <c r="Q92" s="108">
        <v>39082</v>
      </c>
    </row>
    <row r="93" spans="1:17" s="7" customFormat="1" ht="33.75">
      <c r="A93" s="145"/>
      <c r="B93" s="161" t="s">
        <v>453</v>
      </c>
      <c r="C93" s="67"/>
      <c r="D93" s="146" t="s">
        <v>966</v>
      </c>
      <c r="E93" s="162"/>
      <c r="F93" s="29">
        <v>6</v>
      </c>
      <c r="G93" s="148"/>
      <c r="H93" s="56"/>
      <c r="I93" s="56"/>
      <c r="J93" s="108">
        <v>39092</v>
      </c>
      <c r="K93" s="108"/>
      <c r="L93" s="108">
        <v>39123</v>
      </c>
      <c r="M93" s="108"/>
      <c r="N93" s="108">
        <v>39142</v>
      </c>
      <c r="O93" s="108"/>
      <c r="P93" s="108">
        <v>39447</v>
      </c>
      <c r="Q93" s="108"/>
    </row>
    <row r="94" spans="1:17" s="7" customFormat="1" ht="40.5" customHeight="1">
      <c r="A94" s="145"/>
      <c r="B94" s="147" t="s">
        <v>454</v>
      </c>
      <c r="C94" s="147"/>
      <c r="D94" s="163" t="s">
        <v>455</v>
      </c>
      <c r="E94" s="147"/>
      <c r="F94" s="149"/>
      <c r="G94" s="29">
        <v>0.6</v>
      </c>
      <c r="H94" s="102"/>
      <c r="I94" s="102"/>
      <c r="J94" s="108">
        <v>39092</v>
      </c>
      <c r="K94" s="108"/>
      <c r="L94" s="108">
        <v>39123</v>
      </c>
      <c r="M94" s="108"/>
      <c r="N94" s="108">
        <v>39142</v>
      </c>
      <c r="O94" s="108"/>
      <c r="P94" s="108">
        <v>39447</v>
      </c>
      <c r="Q94" s="108"/>
    </row>
    <row r="95" spans="1:17" s="7" customFormat="1" ht="56.25" customHeight="1">
      <c r="A95" s="145"/>
      <c r="B95" s="147" t="s">
        <v>456</v>
      </c>
      <c r="C95" s="147"/>
      <c r="D95" s="163" t="s">
        <v>1025</v>
      </c>
      <c r="E95" s="147"/>
      <c r="F95" s="29">
        <v>0.8</v>
      </c>
      <c r="G95" s="148"/>
      <c r="H95" s="102"/>
      <c r="I95" s="102"/>
      <c r="J95" s="108">
        <v>39102</v>
      </c>
      <c r="K95" s="108"/>
      <c r="L95" s="108">
        <v>39133</v>
      </c>
      <c r="M95" s="108"/>
      <c r="N95" s="108">
        <v>39151</v>
      </c>
      <c r="O95" s="108"/>
      <c r="P95" s="108">
        <v>39263</v>
      </c>
      <c r="Q95" s="108"/>
    </row>
    <row r="96" spans="1:17" s="7" customFormat="1" ht="61.5" customHeight="1">
      <c r="A96" s="145"/>
      <c r="B96" s="147" t="s">
        <v>1026</v>
      </c>
      <c r="C96" s="147"/>
      <c r="D96" s="163" t="s">
        <v>1027</v>
      </c>
      <c r="E96" s="147"/>
      <c r="F96" s="29">
        <v>1</v>
      </c>
      <c r="G96" s="148"/>
      <c r="H96" s="102"/>
      <c r="I96" s="102"/>
      <c r="J96" s="147"/>
      <c r="K96" s="147"/>
      <c r="L96" s="108"/>
      <c r="M96" s="108"/>
      <c r="N96" s="108">
        <v>39083</v>
      </c>
      <c r="O96" s="108"/>
      <c r="P96" s="108">
        <v>39263</v>
      </c>
      <c r="Q96" s="108"/>
    </row>
    <row r="97" spans="1:17" s="7" customFormat="1" ht="22.5">
      <c r="A97" s="145"/>
      <c r="B97" s="147" t="s">
        <v>1028</v>
      </c>
      <c r="C97" s="147"/>
      <c r="D97" s="163" t="s">
        <v>1029</v>
      </c>
      <c r="E97" s="147"/>
      <c r="F97" s="149"/>
      <c r="G97" s="29">
        <v>0.2</v>
      </c>
      <c r="H97" s="102"/>
      <c r="I97" s="102"/>
      <c r="J97" s="108">
        <v>39243</v>
      </c>
      <c r="K97" s="108"/>
      <c r="L97" s="108">
        <v>39283</v>
      </c>
      <c r="M97" s="108"/>
      <c r="N97" s="108">
        <v>39304</v>
      </c>
      <c r="O97" s="108"/>
      <c r="P97" s="108">
        <v>39416</v>
      </c>
      <c r="Q97" s="108"/>
    </row>
    <row r="98" spans="1:17" s="7" customFormat="1" ht="59.25" customHeight="1">
      <c r="A98" s="145"/>
      <c r="B98" s="147" t="s">
        <v>1030</v>
      </c>
      <c r="C98" s="147"/>
      <c r="D98" s="163" t="s">
        <v>1031</v>
      </c>
      <c r="E98" s="147"/>
      <c r="F98" s="29">
        <v>0.8</v>
      </c>
      <c r="G98" s="148"/>
      <c r="H98" s="102"/>
      <c r="I98" s="102"/>
      <c r="J98" s="108">
        <v>39102</v>
      </c>
      <c r="K98" s="108"/>
      <c r="L98" s="108">
        <v>39133</v>
      </c>
      <c r="M98" s="108"/>
      <c r="N98" s="108">
        <v>39151</v>
      </c>
      <c r="O98" s="108"/>
      <c r="P98" s="108">
        <v>39436</v>
      </c>
      <c r="Q98" s="108"/>
    </row>
    <row r="99" spans="1:17" s="7" customFormat="1" ht="135">
      <c r="A99" s="145"/>
      <c r="B99" s="147" t="s">
        <v>1032</v>
      </c>
      <c r="C99" s="147"/>
      <c r="D99" s="155" t="s">
        <v>1033</v>
      </c>
      <c r="E99" s="147"/>
      <c r="F99" s="29">
        <v>0.55</v>
      </c>
      <c r="G99" s="148"/>
      <c r="H99" s="102"/>
      <c r="I99" s="102"/>
      <c r="J99" s="108">
        <v>39182</v>
      </c>
      <c r="K99" s="108"/>
      <c r="L99" s="108">
        <v>39212</v>
      </c>
      <c r="M99" s="108"/>
      <c r="N99" s="108">
        <v>39232</v>
      </c>
      <c r="O99" s="108"/>
      <c r="P99" s="108">
        <v>39446</v>
      </c>
      <c r="Q99" s="108"/>
    </row>
    <row r="100" spans="1:17" s="7" customFormat="1" ht="35.25" customHeight="1">
      <c r="A100" s="145"/>
      <c r="B100" s="158" t="s">
        <v>1034</v>
      </c>
      <c r="C100" s="159"/>
      <c r="D100" s="146" t="s">
        <v>1035</v>
      </c>
      <c r="E100" s="147"/>
      <c r="F100" s="37">
        <v>0.3</v>
      </c>
      <c r="G100" s="102"/>
      <c r="H100" s="37">
        <v>0.3</v>
      </c>
      <c r="I100" s="102"/>
      <c r="J100" s="108"/>
      <c r="K100" s="108"/>
      <c r="L100" s="108"/>
      <c r="M100" s="108"/>
      <c r="N100" s="108">
        <v>38961</v>
      </c>
      <c r="O100" s="108">
        <v>38961</v>
      </c>
      <c r="P100" s="108">
        <v>39071</v>
      </c>
      <c r="Q100" s="108">
        <v>39071</v>
      </c>
    </row>
    <row r="101" spans="1:17" s="7" customFormat="1" ht="49.5" customHeight="1">
      <c r="A101" s="145"/>
      <c r="B101" s="158" t="s">
        <v>1034</v>
      </c>
      <c r="C101" s="159"/>
      <c r="D101" s="146" t="s">
        <v>1036</v>
      </c>
      <c r="E101" s="147"/>
      <c r="F101" s="37">
        <v>0.7</v>
      </c>
      <c r="G101" s="102"/>
      <c r="H101" s="102"/>
      <c r="I101" s="102"/>
      <c r="J101" s="108"/>
      <c r="K101" s="108"/>
      <c r="L101" s="108"/>
      <c r="M101" s="108"/>
      <c r="N101" s="108">
        <v>39133</v>
      </c>
      <c r="O101" s="108"/>
      <c r="P101" s="108">
        <v>39436</v>
      </c>
      <c r="Q101" s="108"/>
    </row>
    <row r="102" spans="1:17" s="7" customFormat="1" ht="56.25">
      <c r="A102" s="145"/>
      <c r="B102" s="158" t="s">
        <v>1037</v>
      </c>
      <c r="C102" s="56" t="s">
        <v>962</v>
      </c>
      <c r="D102" s="146" t="s">
        <v>1038</v>
      </c>
      <c r="E102" s="103" t="s">
        <v>963</v>
      </c>
      <c r="F102" s="37">
        <v>0.1737</v>
      </c>
      <c r="G102" s="102"/>
      <c r="H102" s="37">
        <v>0.1737</v>
      </c>
      <c r="I102" s="56"/>
      <c r="J102" s="55">
        <v>38949</v>
      </c>
      <c r="K102" s="108">
        <v>38978</v>
      </c>
      <c r="L102" s="55">
        <v>38980</v>
      </c>
      <c r="M102" s="108">
        <v>39008</v>
      </c>
      <c r="N102" s="55">
        <v>39000</v>
      </c>
      <c r="O102" s="108">
        <v>39024</v>
      </c>
      <c r="P102" s="55">
        <v>39082</v>
      </c>
      <c r="Q102" s="55">
        <v>39082</v>
      </c>
    </row>
    <row r="103" spans="1:17" s="7" customFormat="1" ht="63" customHeight="1">
      <c r="A103" s="145"/>
      <c r="B103" s="158" t="s">
        <v>1039</v>
      </c>
      <c r="C103" s="56" t="s">
        <v>962</v>
      </c>
      <c r="D103" s="160" t="s">
        <v>1040</v>
      </c>
      <c r="E103" s="164" t="s">
        <v>963</v>
      </c>
      <c r="F103" s="37">
        <v>1.4029</v>
      </c>
      <c r="G103" s="102"/>
      <c r="H103" s="37">
        <v>1.4029</v>
      </c>
      <c r="I103" s="56"/>
      <c r="J103" s="55">
        <v>39102</v>
      </c>
      <c r="K103" s="108">
        <v>38978</v>
      </c>
      <c r="L103" s="55">
        <v>39133</v>
      </c>
      <c r="M103" s="108">
        <v>39008</v>
      </c>
      <c r="N103" s="55">
        <v>39151</v>
      </c>
      <c r="O103" s="108">
        <v>39024</v>
      </c>
      <c r="P103" s="55">
        <v>39447</v>
      </c>
      <c r="Q103" s="55">
        <v>39082</v>
      </c>
    </row>
    <row r="104" spans="1:17" s="7" customFormat="1" ht="36.75" customHeight="1">
      <c r="A104" s="145"/>
      <c r="B104" s="158" t="s">
        <v>1041</v>
      </c>
      <c r="C104" s="159"/>
      <c r="D104" s="146" t="s">
        <v>1042</v>
      </c>
      <c r="E104" s="147"/>
      <c r="F104" s="37">
        <v>0.1</v>
      </c>
      <c r="G104" s="102"/>
      <c r="H104" s="37">
        <v>0.1</v>
      </c>
      <c r="I104" s="56"/>
      <c r="J104" s="108">
        <v>38949</v>
      </c>
      <c r="K104" s="108">
        <v>38949</v>
      </c>
      <c r="L104" s="108">
        <v>38980</v>
      </c>
      <c r="M104" s="108">
        <v>38980</v>
      </c>
      <c r="N104" s="108">
        <v>39000</v>
      </c>
      <c r="O104" s="108">
        <v>39000</v>
      </c>
      <c r="P104" s="108">
        <v>39082</v>
      </c>
      <c r="Q104" s="108">
        <v>39082</v>
      </c>
    </row>
    <row r="105" spans="1:17" s="7" customFormat="1" ht="36" customHeight="1">
      <c r="A105" s="145"/>
      <c r="B105" s="158" t="s">
        <v>1043</v>
      </c>
      <c r="C105" s="159"/>
      <c r="D105" s="146" t="s">
        <v>1042</v>
      </c>
      <c r="E105" s="147"/>
      <c r="F105" s="37">
        <v>0.15</v>
      </c>
      <c r="G105" s="102"/>
      <c r="H105" s="56"/>
      <c r="I105" s="56"/>
      <c r="J105" s="108">
        <v>39102</v>
      </c>
      <c r="K105" s="108"/>
      <c r="L105" s="108">
        <v>39133</v>
      </c>
      <c r="M105" s="108"/>
      <c r="N105" s="108">
        <v>39151</v>
      </c>
      <c r="O105" s="108"/>
      <c r="P105" s="108">
        <v>39447</v>
      </c>
      <c r="Q105" s="108"/>
    </row>
    <row r="106" spans="1:17" s="7" customFormat="1" ht="41.25" customHeight="1">
      <c r="A106" s="145"/>
      <c r="B106" s="33" t="s">
        <v>1044</v>
      </c>
      <c r="C106" s="56"/>
      <c r="D106" s="146" t="s">
        <v>1045</v>
      </c>
      <c r="E106" s="147"/>
      <c r="F106" s="37">
        <v>0.3</v>
      </c>
      <c r="G106" s="102"/>
      <c r="H106" s="56"/>
      <c r="I106" s="56"/>
      <c r="J106" s="151"/>
      <c r="K106" s="151"/>
      <c r="L106" s="151"/>
      <c r="M106" s="151"/>
      <c r="N106" s="108">
        <v>39083</v>
      </c>
      <c r="O106" s="108"/>
      <c r="P106" s="108">
        <v>39447</v>
      </c>
      <c r="Q106" s="108"/>
    </row>
    <row r="107" spans="1:17" s="7" customFormat="1" ht="41.25" customHeight="1">
      <c r="A107" s="145"/>
      <c r="B107" s="147" t="s">
        <v>1046</v>
      </c>
      <c r="C107" s="147"/>
      <c r="D107" s="146" t="s">
        <v>1047</v>
      </c>
      <c r="E107" s="147"/>
      <c r="F107" s="37">
        <v>2.169</v>
      </c>
      <c r="G107" s="102"/>
      <c r="H107" s="37">
        <v>2.169</v>
      </c>
      <c r="I107" s="56"/>
      <c r="J107" s="151"/>
      <c r="K107" s="151"/>
      <c r="L107" s="151"/>
      <c r="M107" s="151"/>
      <c r="N107" s="108">
        <v>38991</v>
      </c>
      <c r="O107" s="108">
        <v>38991</v>
      </c>
      <c r="P107" s="108">
        <v>39082</v>
      </c>
      <c r="Q107" s="108">
        <v>39082</v>
      </c>
    </row>
    <row r="108" spans="1:17" s="7" customFormat="1" ht="47.25" customHeight="1">
      <c r="A108" s="145"/>
      <c r="B108" s="147" t="s">
        <v>1048</v>
      </c>
      <c r="C108" s="56" t="s">
        <v>967</v>
      </c>
      <c r="D108" s="146" t="s">
        <v>1049</v>
      </c>
      <c r="E108" s="64" t="s">
        <v>968</v>
      </c>
      <c r="F108" s="37">
        <v>1.97847</v>
      </c>
      <c r="G108" s="102">
        <v>0.095</v>
      </c>
      <c r="H108" s="37">
        <v>1.97847</v>
      </c>
      <c r="I108" s="102">
        <v>0.126</v>
      </c>
      <c r="J108" s="55">
        <v>38949</v>
      </c>
      <c r="K108" s="108">
        <v>38957</v>
      </c>
      <c r="L108" s="55">
        <v>38980</v>
      </c>
      <c r="M108" s="108">
        <v>38995</v>
      </c>
      <c r="N108" s="55">
        <v>39000</v>
      </c>
      <c r="O108" s="108">
        <v>39000</v>
      </c>
      <c r="P108" s="55">
        <v>39082</v>
      </c>
      <c r="Q108" s="108">
        <v>39082</v>
      </c>
    </row>
    <row r="109" spans="1:17" s="7" customFormat="1" ht="45">
      <c r="A109" s="145"/>
      <c r="B109" s="147" t="s">
        <v>1048</v>
      </c>
      <c r="C109" s="147"/>
      <c r="D109" s="146" t="s">
        <v>969</v>
      </c>
      <c r="E109" s="147"/>
      <c r="F109" s="149"/>
      <c r="G109" s="37">
        <v>0.75</v>
      </c>
      <c r="H109" s="56"/>
      <c r="I109" s="37">
        <v>1.16</v>
      </c>
      <c r="J109" s="151"/>
      <c r="K109" s="151"/>
      <c r="L109" s="151"/>
      <c r="M109" s="151"/>
      <c r="N109" s="108">
        <v>38991</v>
      </c>
      <c r="O109" s="108">
        <v>38991</v>
      </c>
      <c r="P109" s="108">
        <v>39082</v>
      </c>
      <c r="Q109" s="108">
        <v>39082</v>
      </c>
    </row>
    <row r="110" spans="1:17" s="7" customFormat="1" ht="38.25" customHeight="1">
      <c r="A110" s="145"/>
      <c r="B110" s="147" t="s">
        <v>1050</v>
      </c>
      <c r="C110" s="147"/>
      <c r="D110" s="146" t="s">
        <v>1051</v>
      </c>
      <c r="E110" s="147"/>
      <c r="F110" s="37">
        <v>1</v>
      </c>
      <c r="G110" s="102"/>
      <c r="H110" s="56"/>
      <c r="I110" s="56"/>
      <c r="J110" s="108">
        <v>39123</v>
      </c>
      <c r="K110" s="108"/>
      <c r="L110" s="108">
        <v>39161</v>
      </c>
      <c r="M110" s="108"/>
      <c r="N110" s="108">
        <v>39182</v>
      </c>
      <c r="O110" s="108"/>
      <c r="P110" s="108">
        <v>39447</v>
      </c>
      <c r="Q110" s="108"/>
    </row>
    <row r="111" spans="1:17" s="7" customFormat="1" ht="40.5" customHeight="1">
      <c r="A111" s="145"/>
      <c r="B111" s="147" t="s">
        <v>1050</v>
      </c>
      <c r="C111" s="147"/>
      <c r="D111" s="146" t="s">
        <v>1052</v>
      </c>
      <c r="E111" s="147"/>
      <c r="F111" s="37">
        <v>0.15</v>
      </c>
      <c r="G111" s="102"/>
      <c r="H111" s="67"/>
      <c r="I111" s="67"/>
      <c r="J111" s="108">
        <v>39123</v>
      </c>
      <c r="K111" s="108"/>
      <c r="L111" s="108">
        <v>39161</v>
      </c>
      <c r="M111" s="108"/>
      <c r="N111" s="108">
        <v>39182</v>
      </c>
      <c r="O111" s="108"/>
      <c r="P111" s="108">
        <v>39365</v>
      </c>
      <c r="Q111" s="108"/>
    </row>
    <row r="112" spans="1:17" s="7" customFormat="1" ht="40.5" customHeight="1">
      <c r="A112" s="145"/>
      <c r="B112" s="147" t="s">
        <v>1050</v>
      </c>
      <c r="C112" s="147"/>
      <c r="D112" s="146" t="s">
        <v>1053</v>
      </c>
      <c r="E112" s="147"/>
      <c r="F112" s="149"/>
      <c r="G112" s="37">
        <v>0.2</v>
      </c>
      <c r="H112" s="56"/>
      <c r="I112" s="56"/>
      <c r="J112" s="108"/>
      <c r="K112" s="108"/>
      <c r="L112" s="108"/>
      <c r="M112" s="108"/>
      <c r="N112" s="108">
        <v>39192</v>
      </c>
      <c r="O112" s="108"/>
      <c r="P112" s="108">
        <v>39365</v>
      </c>
      <c r="Q112" s="108"/>
    </row>
    <row r="113" spans="1:17" s="7" customFormat="1" ht="41.25" customHeight="1">
      <c r="A113" s="145"/>
      <c r="B113" s="147" t="s">
        <v>1050</v>
      </c>
      <c r="C113" s="147"/>
      <c r="D113" s="146" t="s">
        <v>1054</v>
      </c>
      <c r="E113" s="147"/>
      <c r="F113" s="37">
        <v>0.1</v>
      </c>
      <c r="G113" s="102"/>
      <c r="H113" s="56"/>
      <c r="I113" s="56"/>
      <c r="J113" s="108"/>
      <c r="K113" s="108"/>
      <c r="L113" s="108"/>
      <c r="M113" s="108"/>
      <c r="N113" s="108">
        <v>39192</v>
      </c>
      <c r="O113" s="108"/>
      <c r="P113" s="108">
        <v>39365</v>
      </c>
      <c r="Q113" s="108"/>
    </row>
    <row r="114" spans="1:17" s="7" customFormat="1" ht="45">
      <c r="A114" s="145"/>
      <c r="B114" s="147" t="s">
        <v>1055</v>
      </c>
      <c r="C114" s="56" t="s">
        <v>960</v>
      </c>
      <c r="D114" s="146" t="s">
        <v>970</v>
      </c>
      <c r="E114" s="64" t="s">
        <v>961</v>
      </c>
      <c r="F114" s="37">
        <v>0.777816</v>
      </c>
      <c r="G114" s="102"/>
      <c r="H114" s="37">
        <v>0.777816</v>
      </c>
      <c r="I114" s="56">
        <v>0.635</v>
      </c>
      <c r="J114" s="55">
        <v>38918</v>
      </c>
      <c r="K114" s="108">
        <v>38957</v>
      </c>
      <c r="L114" s="55">
        <v>38949</v>
      </c>
      <c r="M114" s="108">
        <v>38995</v>
      </c>
      <c r="N114" s="55">
        <v>38970</v>
      </c>
      <c r="O114" s="108">
        <v>39000</v>
      </c>
      <c r="P114" s="55">
        <v>39071</v>
      </c>
      <c r="Q114" s="108">
        <v>39082</v>
      </c>
    </row>
    <row r="115" spans="1:17" s="7" customFormat="1" ht="18.75" customHeight="1">
      <c r="A115" s="145"/>
      <c r="B115" s="147" t="s">
        <v>1055</v>
      </c>
      <c r="C115" s="147"/>
      <c r="D115" s="146" t="s">
        <v>1056</v>
      </c>
      <c r="E115" s="147"/>
      <c r="F115" s="37">
        <v>0.47</v>
      </c>
      <c r="G115" s="102"/>
      <c r="H115" s="56"/>
      <c r="I115" s="56"/>
      <c r="J115" s="108">
        <v>39182</v>
      </c>
      <c r="K115" s="108"/>
      <c r="L115" s="108">
        <v>39212</v>
      </c>
      <c r="M115" s="108"/>
      <c r="N115" s="108">
        <v>39232</v>
      </c>
      <c r="O115" s="108"/>
      <c r="P115" s="108">
        <v>39447</v>
      </c>
      <c r="Q115" s="108"/>
    </row>
    <row r="116" spans="1:17" s="7" customFormat="1" ht="21.75" customHeight="1">
      <c r="A116" s="145"/>
      <c r="B116" s="147" t="s">
        <v>1055</v>
      </c>
      <c r="C116" s="147"/>
      <c r="D116" s="146" t="s">
        <v>1057</v>
      </c>
      <c r="E116" s="147"/>
      <c r="F116" s="37">
        <v>2.185</v>
      </c>
      <c r="G116" s="102"/>
      <c r="H116" s="56"/>
      <c r="I116" s="56"/>
      <c r="J116" s="108">
        <v>39182</v>
      </c>
      <c r="K116" s="108"/>
      <c r="L116" s="108">
        <v>39212</v>
      </c>
      <c r="M116" s="108"/>
      <c r="N116" s="108">
        <v>39232</v>
      </c>
      <c r="O116" s="108"/>
      <c r="P116" s="108">
        <v>39447</v>
      </c>
      <c r="Q116" s="108"/>
    </row>
    <row r="117" spans="1:17" s="7" customFormat="1" ht="49.5" customHeight="1">
      <c r="A117" s="145"/>
      <c r="B117" s="147" t="s">
        <v>1055</v>
      </c>
      <c r="C117" s="147"/>
      <c r="D117" s="146" t="s">
        <v>1058</v>
      </c>
      <c r="E117" s="147"/>
      <c r="F117" s="37">
        <v>1.325</v>
      </c>
      <c r="G117" s="102"/>
      <c r="H117" s="56"/>
      <c r="I117" s="56"/>
      <c r="J117" s="108">
        <v>39182</v>
      </c>
      <c r="K117" s="108"/>
      <c r="L117" s="108">
        <v>39212</v>
      </c>
      <c r="M117" s="108"/>
      <c r="N117" s="108">
        <v>39232</v>
      </c>
      <c r="O117" s="108"/>
      <c r="P117" s="108">
        <v>39447</v>
      </c>
      <c r="Q117" s="108"/>
    </row>
    <row r="118" spans="1:17" s="7" customFormat="1" ht="41.25" customHeight="1">
      <c r="A118" s="145"/>
      <c r="B118" s="147" t="s">
        <v>1055</v>
      </c>
      <c r="C118" s="147"/>
      <c r="D118" s="146" t="s">
        <v>1059</v>
      </c>
      <c r="E118" s="147"/>
      <c r="F118" s="37">
        <v>0.625</v>
      </c>
      <c r="G118" s="102"/>
      <c r="H118" s="56"/>
      <c r="I118" s="56"/>
      <c r="J118" s="108">
        <v>39182</v>
      </c>
      <c r="K118" s="108"/>
      <c r="L118" s="108">
        <v>39212</v>
      </c>
      <c r="M118" s="108"/>
      <c r="N118" s="108">
        <v>39232</v>
      </c>
      <c r="O118" s="108"/>
      <c r="P118" s="108">
        <v>39447</v>
      </c>
      <c r="Q118" s="108"/>
    </row>
    <row r="119" spans="1:17" s="7" customFormat="1" ht="22.5">
      <c r="A119" s="145"/>
      <c r="B119" s="147" t="s">
        <v>1055</v>
      </c>
      <c r="C119" s="147"/>
      <c r="D119" s="146" t="s">
        <v>1060</v>
      </c>
      <c r="E119" s="147"/>
      <c r="F119" s="37">
        <v>0.955</v>
      </c>
      <c r="G119" s="102"/>
      <c r="H119" s="56"/>
      <c r="I119" s="56"/>
      <c r="J119" s="108">
        <v>39182</v>
      </c>
      <c r="K119" s="108"/>
      <c r="L119" s="108">
        <v>39212</v>
      </c>
      <c r="M119" s="108"/>
      <c r="N119" s="108">
        <v>39232</v>
      </c>
      <c r="O119" s="108"/>
      <c r="P119" s="108">
        <v>39447</v>
      </c>
      <c r="Q119" s="108"/>
    </row>
    <row r="120" spans="1:17" s="7" customFormat="1" ht="52.5" customHeight="1">
      <c r="A120" s="145"/>
      <c r="B120" s="147" t="s">
        <v>1055</v>
      </c>
      <c r="C120" s="147"/>
      <c r="D120" s="146" t="s">
        <v>1061</v>
      </c>
      <c r="E120" s="147"/>
      <c r="F120" s="37">
        <v>2.825</v>
      </c>
      <c r="G120" s="102"/>
      <c r="H120" s="56"/>
      <c r="I120" s="56"/>
      <c r="J120" s="108">
        <v>39092</v>
      </c>
      <c r="K120" s="108"/>
      <c r="L120" s="108">
        <v>39123</v>
      </c>
      <c r="M120" s="108"/>
      <c r="N120" s="108">
        <v>39142</v>
      </c>
      <c r="O120" s="108"/>
      <c r="P120" s="108">
        <v>39447</v>
      </c>
      <c r="Q120" s="108"/>
    </row>
    <row r="121" spans="1:17" s="7" customFormat="1" ht="27.75" customHeight="1">
      <c r="A121" s="145"/>
      <c r="B121" s="147" t="s">
        <v>1055</v>
      </c>
      <c r="C121" s="147"/>
      <c r="D121" s="146" t="s">
        <v>1062</v>
      </c>
      <c r="E121" s="147"/>
      <c r="F121" s="37">
        <v>0.95</v>
      </c>
      <c r="G121" s="102"/>
      <c r="H121" s="56"/>
      <c r="I121" s="56"/>
      <c r="J121" s="108">
        <v>39092</v>
      </c>
      <c r="K121" s="108"/>
      <c r="L121" s="108">
        <v>39123</v>
      </c>
      <c r="M121" s="108"/>
      <c r="N121" s="108">
        <v>39142</v>
      </c>
      <c r="O121" s="108"/>
      <c r="P121" s="108">
        <v>39447</v>
      </c>
      <c r="Q121" s="108"/>
    </row>
    <row r="122" spans="1:17" s="7" customFormat="1" ht="28.5" customHeight="1">
      <c r="A122" s="145"/>
      <c r="B122" s="147" t="s">
        <v>1055</v>
      </c>
      <c r="C122" s="147"/>
      <c r="D122" s="146" t="s">
        <v>1063</v>
      </c>
      <c r="E122" s="147"/>
      <c r="F122" s="37">
        <v>2.095</v>
      </c>
      <c r="G122" s="102"/>
      <c r="H122" s="56"/>
      <c r="I122" s="56"/>
      <c r="J122" s="108">
        <v>39092</v>
      </c>
      <c r="K122" s="108"/>
      <c r="L122" s="108">
        <v>39123</v>
      </c>
      <c r="M122" s="108"/>
      <c r="N122" s="108">
        <v>39142</v>
      </c>
      <c r="O122" s="108"/>
      <c r="P122" s="108">
        <v>39447</v>
      </c>
      <c r="Q122" s="108"/>
    </row>
    <row r="123" spans="1:17" s="7" customFormat="1" ht="40.5" customHeight="1">
      <c r="A123" s="145"/>
      <c r="B123" s="147" t="s">
        <v>1055</v>
      </c>
      <c r="C123" s="147"/>
      <c r="D123" s="146" t="s">
        <v>1064</v>
      </c>
      <c r="E123" s="147"/>
      <c r="F123" s="37">
        <v>14.035</v>
      </c>
      <c r="G123" s="102"/>
      <c r="H123" s="56"/>
      <c r="I123" s="56"/>
      <c r="J123" s="108">
        <v>39092</v>
      </c>
      <c r="K123" s="108"/>
      <c r="L123" s="108">
        <v>39123</v>
      </c>
      <c r="M123" s="108"/>
      <c r="N123" s="108">
        <v>39142</v>
      </c>
      <c r="O123" s="108"/>
      <c r="P123" s="108">
        <v>39447</v>
      </c>
      <c r="Q123" s="108"/>
    </row>
    <row r="124" spans="1:17" s="7" customFormat="1" ht="32.25" customHeight="1">
      <c r="A124" s="145"/>
      <c r="B124" s="147" t="s">
        <v>1065</v>
      </c>
      <c r="C124" s="147"/>
      <c r="D124" s="146" t="s">
        <v>1066</v>
      </c>
      <c r="E124" s="147"/>
      <c r="F124" s="165"/>
      <c r="G124" s="37">
        <v>3.11</v>
      </c>
      <c r="H124" s="56"/>
      <c r="I124" s="56"/>
      <c r="J124" s="108">
        <v>39092</v>
      </c>
      <c r="K124" s="108"/>
      <c r="L124" s="108">
        <v>39123</v>
      </c>
      <c r="M124" s="108"/>
      <c r="N124" s="108">
        <v>39142</v>
      </c>
      <c r="O124" s="108"/>
      <c r="P124" s="108">
        <v>39447</v>
      </c>
      <c r="Q124" s="108"/>
    </row>
    <row r="125" spans="1:17" s="7" customFormat="1" ht="85.5" customHeight="1">
      <c r="A125" s="145"/>
      <c r="B125" s="33" t="s">
        <v>1067</v>
      </c>
      <c r="C125" s="56"/>
      <c r="D125" s="146" t="s">
        <v>1068</v>
      </c>
      <c r="E125" s="162"/>
      <c r="F125" s="148">
        <v>1</v>
      </c>
      <c r="G125" s="37">
        <v>2.34</v>
      </c>
      <c r="H125" s="148">
        <v>1</v>
      </c>
      <c r="I125" s="37">
        <v>6.487</v>
      </c>
      <c r="J125" s="56"/>
      <c r="K125" s="56"/>
      <c r="L125" s="56"/>
      <c r="M125" s="56"/>
      <c r="N125" s="108">
        <v>38930</v>
      </c>
      <c r="O125" s="108">
        <v>38930</v>
      </c>
      <c r="P125" s="108">
        <v>39082</v>
      </c>
      <c r="Q125" s="108">
        <v>39082</v>
      </c>
    </row>
    <row r="126" spans="1:17" s="7" customFormat="1" ht="54.75" customHeight="1">
      <c r="A126" s="145"/>
      <c r="B126" s="33" t="s">
        <v>1067</v>
      </c>
      <c r="C126" s="56"/>
      <c r="D126" s="150" t="s">
        <v>1069</v>
      </c>
      <c r="E126" s="162"/>
      <c r="F126" s="37">
        <v>2</v>
      </c>
      <c r="G126" s="102">
        <v>1</v>
      </c>
      <c r="H126" s="56"/>
      <c r="I126" s="56"/>
      <c r="J126" s="108">
        <v>39092</v>
      </c>
      <c r="K126" s="108"/>
      <c r="L126" s="108">
        <v>39123</v>
      </c>
      <c r="M126" s="108"/>
      <c r="N126" s="108">
        <v>39142</v>
      </c>
      <c r="O126" s="108"/>
      <c r="P126" s="108">
        <v>39447</v>
      </c>
      <c r="Q126" s="108"/>
    </row>
    <row r="127" spans="1:17" s="7" customFormat="1" ht="30.75" customHeight="1">
      <c r="A127" s="145"/>
      <c r="B127" s="161" t="s">
        <v>1070</v>
      </c>
      <c r="C127" s="67"/>
      <c r="D127" s="150" t="s">
        <v>1071</v>
      </c>
      <c r="E127" s="162"/>
      <c r="F127" s="165"/>
      <c r="G127" s="37">
        <v>3.433</v>
      </c>
      <c r="H127" s="56"/>
      <c r="I127" s="37">
        <v>3.433</v>
      </c>
      <c r="J127" s="108">
        <v>38949</v>
      </c>
      <c r="K127" s="108">
        <v>38949</v>
      </c>
      <c r="L127" s="108">
        <v>38980</v>
      </c>
      <c r="M127" s="108">
        <v>38980</v>
      </c>
      <c r="N127" s="108">
        <v>39000</v>
      </c>
      <c r="O127" s="108">
        <v>39000</v>
      </c>
      <c r="P127" s="108">
        <v>39071</v>
      </c>
      <c r="Q127" s="108">
        <v>39071</v>
      </c>
    </row>
    <row r="128" spans="1:17" s="7" customFormat="1" ht="40.5" customHeight="1">
      <c r="A128" s="145"/>
      <c r="B128" s="161" t="s">
        <v>1072</v>
      </c>
      <c r="C128" s="67"/>
      <c r="D128" s="150" t="s">
        <v>1073</v>
      </c>
      <c r="E128" s="162"/>
      <c r="F128" s="37">
        <v>0.93</v>
      </c>
      <c r="G128" s="102"/>
      <c r="H128" s="37">
        <v>0.93</v>
      </c>
      <c r="I128" s="102"/>
      <c r="J128" s="56"/>
      <c r="K128" s="56"/>
      <c r="L128" s="56"/>
      <c r="M128" s="56"/>
      <c r="N128" s="108">
        <v>39000</v>
      </c>
      <c r="O128" s="108">
        <v>39000</v>
      </c>
      <c r="P128" s="108">
        <v>39082</v>
      </c>
      <c r="Q128" s="108">
        <v>39082</v>
      </c>
    </row>
    <row r="129" spans="1:17" s="7" customFormat="1" ht="42.75" customHeight="1">
      <c r="A129" s="145"/>
      <c r="B129" s="161" t="s">
        <v>1072</v>
      </c>
      <c r="C129" s="67"/>
      <c r="D129" s="150" t="s">
        <v>1073</v>
      </c>
      <c r="E129" s="162"/>
      <c r="F129" s="37">
        <v>1</v>
      </c>
      <c r="G129" s="102"/>
      <c r="H129" s="102"/>
      <c r="I129" s="102"/>
      <c r="J129" s="108"/>
      <c r="K129" s="108"/>
      <c r="L129" s="108"/>
      <c r="M129" s="108"/>
      <c r="N129" s="108">
        <v>39161</v>
      </c>
      <c r="O129" s="108"/>
      <c r="P129" s="108">
        <v>39447</v>
      </c>
      <c r="Q129" s="108"/>
    </row>
    <row r="130" spans="1:17" s="7" customFormat="1" ht="57.75" customHeight="1">
      <c r="A130" s="145"/>
      <c r="B130" s="161" t="s">
        <v>1074</v>
      </c>
      <c r="C130" s="56" t="s">
        <v>962</v>
      </c>
      <c r="D130" s="150" t="s">
        <v>1075</v>
      </c>
      <c r="E130" s="164" t="s">
        <v>963</v>
      </c>
      <c r="F130" s="37">
        <f>1.3+0.90716</f>
        <v>2.20716</v>
      </c>
      <c r="G130" s="102"/>
      <c r="H130" s="37">
        <f>1.3+0.90716</f>
        <v>2.20716</v>
      </c>
      <c r="I130" s="56"/>
      <c r="J130" s="55">
        <v>38949</v>
      </c>
      <c r="K130" s="108">
        <v>38978</v>
      </c>
      <c r="L130" s="55">
        <v>38980</v>
      </c>
      <c r="M130" s="108">
        <v>39009</v>
      </c>
      <c r="N130" s="55">
        <v>39000</v>
      </c>
      <c r="O130" s="108">
        <v>39024</v>
      </c>
      <c r="P130" s="55">
        <v>39082</v>
      </c>
      <c r="Q130" s="55">
        <v>39082</v>
      </c>
    </row>
    <row r="131" spans="1:17" s="7" customFormat="1" ht="39.75" customHeight="1">
      <c r="A131" s="145"/>
      <c r="B131" s="161" t="s">
        <v>1074</v>
      </c>
      <c r="C131" s="67"/>
      <c r="D131" s="150" t="s">
        <v>1076</v>
      </c>
      <c r="E131" s="162"/>
      <c r="F131" s="37">
        <v>0.3</v>
      </c>
      <c r="G131" s="102"/>
      <c r="H131" s="56"/>
      <c r="I131" s="56"/>
      <c r="J131" s="108">
        <v>39092</v>
      </c>
      <c r="K131" s="108"/>
      <c r="L131" s="108">
        <v>39123</v>
      </c>
      <c r="M131" s="108"/>
      <c r="N131" s="108">
        <v>39142</v>
      </c>
      <c r="O131" s="108"/>
      <c r="P131" s="108">
        <v>39447</v>
      </c>
      <c r="Q131" s="108"/>
    </row>
    <row r="132" spans="1:17" s="7" customFormat="1" ht="21.75" customHeight="1">
      <c r="A132" s="145"/>
      <c r="B132" s="147" t="s">
        <v>1077</v>
      </c>
      <c r="C132" s="147"/>
      <c r="D132" s="146" t="s">
        <v>1078</v>
      </c>
      <c r="E132" s="147"/>
      <c r="F132" s="37">
        <v>0.8</v>
      </c>
      <c r="G132" s="102"/>
      <c r="H132" s="56"/>
      <c r="I132" s="56"/>
      <c r="J132" s="108">
        <v>39123</v>
      </c>
      <c r="K132" s="108"/>
      <c r="L132" s="108">
        <v>39161</v>
      </c>
      <c r="M132" s="108"/>
      <c r="N132" s="108">
        <v>39182</v>
      </c>
      <c r="O132" s="108"/>
      <c r="P132" s="108">
        <v>39447</v>
      </c>
      <c r="Q132" s="108"/>
    </row>
    <row r="133" spans="1:17" s="7" customFormat="1" ht="42" customHeight="1">
      <c r="A133" s="145"/>
      <c r="B133" s="147" t="s">
        <v>1077</v>
      </c>
      <c r="C133" s="147"/>
      <c r="D133" s="146" t="s">
        <v>1079</v>
      </c>
      <c r="E133" s="147"/>
      <c r="F133" s="37">
        <v>0.25</v>
      </c>
      <c r="G133" s="102"/>
      <c r="H133" s="56"/>
      <c r="I133" s="56"/>
      <c r="J133" s="108">
        <v>39123</v>
      </c>
      <c r="K133" s="108"/>
      <c r="L133" s="108">
        <v>39161</v>
      </c>
      <c r="M133" s="108"/>
      <c r="N133" s="108">
        <v>39182</v>
      </c>
      <c r="O133" s="108"/>
      <c r="P133" s="108">
        <v>39365</v>
      </c>
      <c r="Q133" s="108"/>
    </row>
    <row r="134" spans="1:17" s="7" customFormat="1" ht="42" customHeight="1">
      <c r="A134" s="145"/>
      <c r="B134" s="147" t="s">
        <v>1077</v>
      </c>
      <c r="C134" s="147"/>
      <c r="D134" s="146" t="s">
        <v>1080</v>
      </c>
      <c r="E134" s="147"/>
      <c r="F134" s="148"/>
      <c r="G134" s="37">
        <v>0.3</v>
      </c>
      <c r="H134" s="56"/>
      <c r="I134" s="56"/>
      <c r="J134" s="108">
        <v>39123</v>
      </c>
      <c r="K134" s="108"/>
      <c r="L134" s="108">
        <v>39161</v>
      </c>
      <c r="M134" s="108"/>
      <c r="N134" s="108">
        <v>39182</v>
      </c>
      <c r="O134" s="108"/>
      <c r="P134" s="108">
        <v>39365</v>
      </c>
      <c r="Q134" s="108"/>
    </row>
    <row r="135" spans="1:17" s="7" customFormat="1" ht="81.75" customHeight="1">
      <c r="A135" s="145"/>
      <c r="B135" s="147" t="s">
        <v>1081</v>
      </c>
      <c r="C135" s="147"/>
      <c r="D135" s="146" t="s">
        <v>1082</v>
      </c>
      <c r="E135" s="147"/>
      <c r="F135" s="148"/>
      <c r="G135" s="37">
        <v>0.75</v>
      </c>
      <c r="H135" s="102"/>
      <c r="I135" s="102"/>
      <c r="J135" s="56"/>
      <c r="K135" s="56"/>
      <c r="L135" s="108"/>
      <c r="M135" s="108"/>
      <c r="N135" s="108">
        <v>39083</v>
      </c>
      <c r="O135" s="108"/>
      <c r="P135" s="108">
        <v>39447</v>
      </c>
      <c r="Q135" s="108"/>
    </row>
    <row r="136" spans="1:17" s="7" customFormat="1" ht="71.25" customHeight="1">
      <c r="A136" s="145"/>
      <c r="B136" s="147" t="s">
        <v>1083</v>
      </c>
      <c r="C136" s="147"/>
      <c r="D136" s="146" t="s">
        <v>1084</v>
      </c>
      <c r="E136" s="147"/>
      <c r="F136" s="148"/>
      <c r="G136" s="37">
        <v>0.22</v>
      </c>
      <c r="H136" s="102"/>
      <c r="I136" s="37">
        <v>0.23</v>
      </c>
      <c r="J136" s="56"/>
      <c r="K136" s="56"/>
      <c r="L136" s="108"/>
      <c r="M136" s="108"/>
      <c r="N136" s="108">
        <v>38899</v>
      </c>
      <c r="O136" s="108">
        <v>38899</v>
      </c>
      <c r="P136" s="108">
        <v>39082</v>
      </c>
      <c r="Q136" s="108">
        <v>39082</v>
      </c>
    </row>
    <row r="137" spans="1:17" s="7" customFormat="1" ht="51.75" customHeight="1">
      <c r="A137" s="145"/>
      <c r="B137" s="147" t="s">
        <v>1085</v>
      </c>
      <c r="C137" s="56" t="s">
        <v>971</v>
      </c>
      <c r="D137" s="146" t="s">
        <v>1086</v>
      </c>
      <c r="E137" s="64" t="s">
        <v>972</v>
      </c>
      <c r="F137" s="37">
        <v>6.1</v>
      </c>
      <c r="G137" s="102"/>
      <c r="H137" s="37">
        <v>6.1</v>
      </c>
      <c r="I137" s="56"/>
      <c r="J137" s="55">
        <v>38949</v>
      </c>
      <c r="K137" s="108">
        <v>39027</v>
      </c>
      <c r="L137" s="55">
        <v>38980</v>
      </c>
      <c r="M137" s="108">
        <v>39058</v>
      </c>
      <c r="N137" s="55">
        <v>39000</v>
      </c>
      <c r="O137" s="108">
        <v>39062</v>
      </c>
      <c r="P137" s="55">
        <v>39082</v>
      </c>
      <c r="Q137" s="55">
        <v>39082</v>
      </c>
    </row>
    <row r="138" spans="1:17" s="7" customFormat="1" ht="37.5" customHeight="1">
      <c r="A138" s="145"/>
      <c r="B138" s="147" t="s">
        <v>1085</v>
      </c>
      <c r="C138" s="147"/>
      <c r="D138" s="146" t="s">
        <v>1086</v>
      </c>
      <c r="E138" s="147"/>
      <c r="F138" s="37">
        <f>7.6</f>
        <v>7.6</v>
      </c>
      <c r="G138" s="102">
        <v>0.14</v>
      </c>
      <c r="H138" s="56"/>
      <c r="I138" s="56"/>
      <c r="J138" s="108">
        <v>39092</v>
      </c>
      <c r="K138" s="108"/>
      <c r="L138" s="108">
        <v>39123</v>
      </c>
      <c r="M138" s="108"/>
      <c r="N138" s="108">
        <v>39142</v>
      </c>
      <c r="O138" s="108"/>
      <c r="P138" s="108">
        <v>39447</v>
      </c>
      <c r="Q138" s="108"/>
    </row>
    <row r="139" spans="1:17" s="7" customFormat="1" ht="75" customHeight="1">
      <c r="A139" s="145"/>
      <c r="B139" s="147" t="s">
        <v>1087</v>
      </c>
      <c r="C139" s="147"/>
      <c r="D139" s="146" t="s">
        <v>1088</v>
      </c>
      <c r="E139" s="147"/>
      <c r="F139" s="37">
        <v>0.5</v>
      </c>
      <c r="G139" s="102"/>
      <c r="H139" s="56"/>
      <c r="I139" s="56"/>
      <c r="J139" s="108">
        <v>39092</v>
      </c>
      <c r="K139" s="108"/>
      <c r="L139" s="108">
        <v>39123</v>
      </c>
      <c r="M139" s="108"/>
      <c r="N139" s="108">
        <v>39142</v>
      </c>
      <c r="O139" s="108"/>
      <c r="P139" s="108">
        <v>39447</v>
      </c>
      <c r="Q139" s="108"/>
    </row>
    <row r="140" spans="1:17" s="7" customFormat="1" ht="84.75" customHeight="1">
      <c r="A140" s="145"/>
      <c r="B140" s="147" t="s">
        <v>1089</v>
      </c>
      <c r="C140" s="147"/>
      <c r="D140" s="146" t="s">
        <v>1090</v>
      </c>
      <c r="E140" s="147"/>
      <c r="F140" s="37">
        <v>1.5</v>
      </c>
      <c r="G140" s="102"/>
      <c r="H140" s="37">
        <v>1.5</v>
      </c>
      <c r="I140" s="56"/>
      <c r="J140" s="108">
        <v>39006</v>
      </c>
      <c r="K140" s="108">
        <v>39006</v>
      </c>
      <c r="L140" s="108">
        <v>39037</v>
      </c>
      <c r="M140" s="108">
        <v>39037</v>
      </c>
      <c r="N140" s="108">
        <v>39048</v>
      </c>
      <c r="O140" s="108">
        <v>39048</v>
      </c>
      <c r="P140" s="108">
        <v>39082</v>
      </c>
      <c r="Q140" s="108">
        <v>39082</v>
      </c>
    </row>
    <row r="141" spans="1:17" s="7" customFormat="1" ht="63" customHeight="1">
      <c r="A141" s="145"/>
      <c r="B141" s="147" t="s">
        <v>1091</v>
      </c>
      <c r="C141" s="147"/>
      <c r="D141" s="146" t="s">
        <v>1092</v>
      </c>
      <c r="E141" s="147"/>
      <c r="F141" s="29">
        <v>1</v>
      </c>
      <c r="G141" s="148">
        <v>1</v>
      </c>
      <c r="H141" s="56"/>
      <c r="I141" s="56"/>
      <c r="J141" s="108">
        <v>39092</v>
      </c>
      <c r="K141" s="108"/>
      <c r="L141" s="108">
        <v>39123</v>
      </c>
      <c r="M141" s="108"/>
      <c r="N141" s="108">
        <v>39142</v>
      </c>
      <c r="O141" s="108"/>
      <c r="P141" s="108">
        <v>39447</v>
      </c>
      <c r="Q141" s="108"/>
    </row>
    <row r="142" spans="1:17" s="7" customFormat="1" ht="60.75" customHeight="1">
      <c r="A142" s="145"/>
      <c r="B142" s="147" t="s">
        <v>1093</v>
      </c>
      <c r="C142" s="56" t="s">
        <v>967</v>
      </c>
      <c r="D142" s="146" t="s">
        <v>973</v>
      </c>
      <c r="E142" s="64" t="s">
        <v>974</v>
      </c>
      <c r="F142" s="29">
        <f>0.1755+0.202815+0.055+0.01595+0.373175+0.367033+0.204417+0.21285+0.103125+0.21851+0.03168</f>
        <v>1.9600549999999999</v>
      </c>
      <c r="G142" s="148"/>
      <c r="H142" s="29">
        <f>0.1755+0.202815+0.055+0.01595+0.373175+0.367033+0.204417+0.21285+0.103125+0.21851+0.03168</f>
        <v>1.9600549999999999</v>
      </c>
      <c r="I142" s="56"/>
      <c r="J142" s="55">
        <v>38949</v>
      </c>
      <c r="K142" s="108">
        <v>38957</v>
      </c>
      <c r="L142" s="55">
        <v>38980</v>
      </c>
      <c r="M142" s="108">
        <v>38995</v>
      </c>
      <c r="N142" s="55">
        <v>39000</v>
      </c>
      <c r="O142" s="108">
        <v>39000</v>
      </c>
      <c r="P142" s="55">
        <v>39082</v>
      </c>
      <c r="Q142" s="108">
        <v>39082</v>
      </c>
    </row>
    <row r="143" spans="1:17" s="7" customFormat="1" ht="60" customHeight="1">
      <c r="A143" s="145"/>
      <c r="B143" s="147" t="s">
        <v>1093</v>
      </c>
      <c r="C143" s="147"/>
      <c r="D143" s="146" t="s">
        <v>975</v>
      </c>
      <c r="E143" s="147"/>
      <c r="F143" s="29">
        <v>2.4</v>
      </c>
      <c r="G143" s="148"/>
      <c r="H143" s="56"/>
      <c r="I143" s="56"/>
      <c r="J143" s="108">
        <v>39182</v>
      </c>
      <c r="K143" s="108"/>
      <c r="L143" s="108">
        <v>39212</v>
      </c>
      <c r="M143" s="108"/>
      <c r="N143" s="108">
        <v>39232</v>
      </c>
      <c r="O143" s="108"/>
      <c r="P143" s="108">
        <v>39447</v>
      </c>
      <c r="Q143" s="108"/>
    </row>
    <row r="144" spans="1:17" s="7" customFormat="1" ht="53.25" customHeight="1">
      <c r="A144" s="145"/>
      <c r="B144" s="147" t="s">
        <v>1093</v>
      </c>
      <c r="C144" s="147"/>
      <c r="D144" s="146" t="s">
        <v>1094</v>
      </c>
      <c r="E144" s="147"/>
      <c r="F144" s="149"/>
      <c r="G144" s="29">
        <v>1.57</v>
      </c>
      <c r="H144" s="56"/>
      <c r="I144" s="29">
        <v>1.57</v>
      </c>
      <c r="J144" s="108">
        <v>38949</v>
      </c>
      <c r="K144" s="108">
        <v>38949</v>
      </c>
      <c r="L144" s="108">
        <v>38980</v>
      </c>
      <c r="M144" s="108">
        <v>38980</v>
      </c>
      <c r="N144" s="108">
        <v>39000</v>
      </c>
      <c r="O144" s="108">
        <v>39000</v>
      </c>
      <c r="P144" s="108">
        <v>39082</v>
      </c>
      <c r="Q144" s="108">
        <v>39082</v>
      </c>
    </row>
    <row r="145" spans="1:17" s="7" customFormat="1" ht="28.5" customHeight="1">
      <c r="A145" s="145"/>
      <c r="B145" s="147" t="s">
        <v>1095</v>
      </c>
      <c r="C145" s="147"/>
      <c r="D145" s="146" t="s">
        <v>1096</v>
      </c>
      <c r="E145" s="147"/>
      <c r="F145" s="37">
        <v>1</v>
      </c>
      <c r="G145" s="102"/>
      <c r="H145" s="56"/>
      <c r="I145" s="56"/>
      <c r="J145" s="108">
        <v>39092</v>
      </c>
      <c r="K145" s="108"/>
      <c r="L145" s="108">
        <v>39123</v>
      </c>
      <c r="M145" s="108"/>
      <c r="N145" s="108">
        <v>39142</v>
      </c>
      <c r="O145" s="108"/>
      <c r="P145" s="108">
        <v>39447</v>
      </c>
      <c r="Q145" s="108"/>
    </row>
    <row r="146" spans="1:17" s="7" customFormat="1" ht="36" customHeight="1">
      <c r="A146" s="145"/>
      <c r="B146" s="147" t="s">
        <v>1095</v>
      </c>
      <c r="C146" s="147"/>
      <c r="D146" s="146" t="s">
        <v>1097</v>
      </c>
      <c r="E146" s="147"/>
      <c r="F146" s="37">
        <v>1</v>
      </c>
      <c r="G146" s="102"/>
      <c r="H146" s="102"/>
      <c r="I146" s="102"/>
      <c r="J146" s="108"/>
      <c r="K146" s="108"/>
      <c r="L146" s="108"/>
      <c r="M146" s="108"/>
      <c r="N146" s="108">
        <v>39151</v>
      </c>
      <c r="O146" s="108"/>
      <c r="P146" s="108">
        <v>39447</v>
      </c>
      <c r="Q146" s="108"/>
    </row>
    <row r="147" spans="1:17" s="7" customFormat="1" ht="127.5" customHeight="1">
      <c r="A147" s="145"/>
      <c r="B147" s="147" t="s">
        <v>1098</v>
      </c>
      <c r="C147" s="147"/>
      <c r="D147" s="146" t="s">
        <v>1122</v>
      </c>
      <c r="E147" s="147"/>
      <c r="F147" s="37">
        <v>0.5</v>
      </c>
      <c r="G147" s="102">
        <v>0.1</v>
      </c>
      <c r="H147" s="56"/>
      <c r="I147" s="56"/>
      <c r="J147" s="108">
        <v>39092</v>
      </c>
      <c r="K147" s="108"/>
      <c r="L147" s="108">
        <v>39123</v>
      </c>
      <c r="M147" s="108"/>
      <c r="N147" s="108">
        <v>39142</v>
      </c>
      <c r="O147" s="108"/>
      <c r="P147" s="108">
        <v>39447</v>
      </c>
      <c r="Q147" s="108"/>
    </row>
    <row r="148" spans="1:17" s="7" customFormat="1" ht="156.75" customHeight="1">
      <c r="A148" s="145"/>
      <c r="B148" s="147" t="s">
        <v>1123</v>
      </c>
      <c r="C148" s="147"/>
      <c r="D148" s="146" t="s">
        <v>1154</v>
      </c>
      <c r="E148" s="147"/>
      <c r="F148" s="37">
        <v>1</v>
      </c>
      <c r="G148" s="102">
        <v>0.2</v>
      </c>
      <c r="H148" s="102"/>
      <c r="I148" s="102"/>
      <c r="J148" s="108"/>
      <c r="K148" s="108"/>
      <c r="L148" s="108"/>
      <c r="M148" s="108"/>
      <c r="N148" s="108">
        <v>39083</v>
      </c>
      <c r="O148" s="108"/>
      <c r="P148" s="108">
        <v>39234</v>
      </c>
      <c r="Q148" s="108"/>
    </row>
    <row r="149" spans="1:17" s="7" customFormat="1" ht="90">
      <c r="A149" s="145"/>
      <c r="B149" s="33" t="s">
        <v>1155</v>
      </c>
      <c r="C149" s="56"/>
      <c r="D149" s="146" t="s">
        <v>1156</v>
      </c>
      <c r="E149" s="147"/>
      <c r="F149" s="37">
        <v>0.5</v>
      </c>
      <c r="G149" s="102">
        <v>0.06</v>
      </c>
      <c r="H149" s="37">
        <v>0.5</v>
      </c>
      <c r="I149" s="102">
        <v>0.066</v>
      </c>
      <c r="J149" s="118"/>
      <c r="K149" s="118"/>
      <c r="L149" s="118"/>
      <c r="M149" s="118"/>
      <c r="N149" s="166">
        <v>38961</v>
      </c>
      <c r="O149" s="166">
        <v>38961</v>
      </c>
      <c r="P149" s="166">
        <v>39082</v>
      </c>
      <c r="Q149" s="166">
        <v>39082</v>
      </c>
    </row>
    <row r="150" spans="1:17" s="7" customFormat="1" ht="98.25" customHeight="1">
      <c r="A150" s="145"/>
      <c r="B150" s="33" t="s">
        <v>1155</v>
      </c>
      <c r="C150" s="56"/>
      <c r="D150" s="146" t="s">
        <v>927</v>
      </c>
      <c r="E150" s="147"/>
      <c r="F150" s="37">
        <v>1.5</v>
      </c>
      <c r="G150" s="102">
        <v>0.1</v>
      </c>
      <c r="H150" s="102"/>
      <c r="I150" s="102"/>
      <c r="J150" s="118"/>
      <c r="K150" s="118"/>
      <c r="L150" s="118"/>
      <c r="M150" s="118"/>
      <c r="N150" s="166">
        <v>39083</v>
      </c>
      <c r="O150" s="166"/>
      <c r="P150" s="166">
        <v>39447</v>
      </c>
      <c r="Q150" s="108"/>
    </row>
    <row r="151" spans="1:17" s="7" customFormat="1" ht="63" customHeight="1">
      <c r="A151" s="145"/>
      <c r="B151" s="33" t="s">
        <v>928</v>
      </c>
      <c r="C151" s="56"/>
      <c r="D151" s="146" t="s">
        <v>929</v>
      </c>
      <c r="E151" s="147"/>
      <c r="F151" s="37">
        <v>0.2</v>
      </c>
      <c r="G151" s="102"/>
      <c r="H151" s="37">
        <v>0.2</v>
      </c>
      <c r="I151" s="102"/>
      <c r="J151" s="118"/>
      <c r="K151" s="118"/>
      <c r="L151" s="118"/>
      <c r="M151" s="118"/>
      <c r="N151" s="166">
        <v>38961</v>
      </c>
      <c r="O151" s="166">
        <v>38961</v>
      </c>
      <c r="P151" s="166">
        <v>39082</v>
      </c>
      <c r="Q151" s="166">
        <v>39082</v>
      </c>
    </row>
    <row r="152" spans="1:17" s="7" customFormat="1" ht="63.75" customHeight="1">
      <c r="A152" s="145"/>
      <c r="B152" s="33" t="s">
        <v>928</v>
      </c>
      <c r="C152" s="56"/>
      <c r="D152" s="146" t="s">
        <v>929</v>
      </c>
      <c r="E152" s="147"/>
      <c r="F152" s="37">
        <v>0.8</v>
      </c>
      <c r="G152" s="102"/>
      <c r="H152" s="102"/>
      <c r="I152" s="102"/>
      <c r="J152" s="118"/>
      <c r="K152" s="118"/>
      <c r="L152" s="118"/>
      <c r="M152" s="118"/>
      <c r="N152" s="166">
        <v>39083</v>
      </c>
      <c r="O152" s="166"/>
      <c r="P152" s="166">
        <v>39447</v>
      </c>
      <c r="Q152" s="108"/>
    </row>
    <row r="153" spans="1:17" s="7" customFormat="1" ht="54" customHeight="1">
      <c r="A153" s="145"/>
      <c r="B153" s="33" t="s">
        <v>930</v>
      </c>
      <c r="C153" s="56"/>
      <c r="D153" s="146" t="s">
        <v>931</v>
      </c>
      <c r="E153" s="147"/>
      <c r="F153" s="37">
        <v>1.2</v>
      </c>
      <c r="G153" s="102"/>
      <c r="H153" s="56"/>
      <c r="I153" s="56"/>
      <c r="J153" s="108">
        <v>39092</v>
      </c>
      <c r="K153" s="108"/>
      <c r="L153" s="108">
        <v>39123</v>
      </c>
      <c r="M153" s="108"/>
      <c r="N153" s="108">
        <v>39142</v>
      </c>
      <c r="O153" s="108"/>
      <c r="P153" s="108">
        <v>39447</v>
      </c>
      <c r="Q153" s="108"/>
    </row>
    <row r="154" spans="1:17" s="7" customFormat="1" ht="84.75" customHeight="1">
      <c r="A154" s="145"/>
      <c r="B154" s="147" t="s">
        <v>932</v>
      </c>
      <c r="C154" s="147"/>
      <c r="D154" s="155" t="s">
        <v>933</v>
      </c>
      <c r="E154" s="147"/>
      <c r="F154" s="29">
        <v>1</v>
      </c>
      <c r="G154" s="148"/>
      <c r="H154" s="29">
        <v>1</v>
      </c>
      <c r="I154" s="102"/>
      <c r="J154" s="147"/>
      <c r="K154" s="147"/>
      <c r="L154" s="108"/>
      <c r="M154" s="108"/>
      <c r="N154" s="108">
        <v>38869</v>
      </c>
      <c r="O154" s="108">
        <v>38869</v>
      </c>
      <c r="P154" s="108">
        <v>39082</v>
      </c>
      <c r="Q154" s="108">
        <v>39082</v>
      </c>
    </row>
    <row r="155" spans="1:17" s="7" customFormat="1" ht="63" customHeight="1">
      <c r="A155" s="145"/>
      <c r="B155" s="147" t="s">
        <v>934</v>
      </c>
      <c r="C155" s="147"/>
      <c r="D155" s="155" t="s">
        <v>505</v>
      </c>
      <c r="E155" s="147"/>
      <c r="F155" s="29">
        <v>0.2</v>
      </c>
      <c r="G155" s="148"/>
      <c r="H155" s="102"/>
      <c r="I155" s="102"/>
      <c r="J155" s="108">
        <v>39182</v>
      </c>
      <c r="K155" s="108"/>
      <c r="L155" s="108">
        <v>39212</v>
      </c>
      <c r="M155" s="108"/>
      <c r="N155" s="108">
        <v>39232</v>
      </c>
      <c r="O155" s="108"/>
      <c r="P155" s="108">
        <v>39447</v>
      </c>
      <c r="Q155" s="108"/>
    </row>
    <row r="156" spans="1:17" s="7" customFormat="1" ht="97.5" customHeight="1">
      <c r="A156" s="145"/>
      <c r="B156" s="147" t="s">
        <v>506</v>
      </c>
      <c r="C156" s="147"/>
      <c r="D156" s="155" t="s">
        <v>507</v>
      </c>
      <c r="E156" s="147"/>
      <c r="F156" s="29">
        <v>0.6</v>
      </c>
      <c r="G156" s="148"/>
      <c r="H156" s="102"/>
      <c r="I156" s="102"/>
      <c r="J156" s="147"/>
      <c r="K156" s="147"/>
      <c r="L156" s="108"/>
      <c r="M156" s="108"/>
      <c r="N156" s="108">
        <v>39083</v>
      </c>
      <c r="O156" s="108"/>
      <c r="P156" s="108">
        <v>39263</v>
      </c>
      <c r="Q156" s="108"/>
    </row>
    <row r="157" spans="1:17" s="7" customFormat="1" ht="42" customHeight="1">
      <c r="A157" s="145"/>
      <c r="B157" s="147" t="s">
        <v>508</v>
      </c>
      <c r="C157" s="147"/>
      <c r="D157" s="155" t="s">
        <v>509</v>
      </c>
      <c r="E157" s="147"/>
      <c r="F157" s="29">
        <v>0.8</v>
      </c>
      <c r="G157" s="148"/>
      <c r="H157" s="102"/>
      <c r="I157" s="102"/>
      <c r="J157" s="108"/>
      <c r="K157" s="108"/>
      <c r="L157" s="108"/>
      <c r="M157" s="108"/>
      <c r="N157" s="108">
        <v>39151</v>
      </c>
      <c r="O157" s="108"/>
      <c r="P157" s="108">
        <v>39436</v>
      </c>
      <c r="Q157" s="108"/>
    </row>
    <row r="158" spans="1:17" s="7" customFormat="1" ht="89.25" customHeight="1">
      <c r="A158" s="145"/>
      <c r="B158" s="156" t="s">
        <v>510</v>
      </c>
      <c r="C158" s="147"/>
      <c r="D158" s="155" t="s">
        <v>511</v>
      </c>
      <c r="E158" s="147"/>
      <c r="F158" s="29">
        <v>0.1</v>
      </c>
      <c r="G158" s="148"/>
      <c r="H158" s="29">
        <v>0.1</v>
      </c>
      <c r="I158" s="102"/>
      <c r="J158" s="147"/>
      <c r="K158" s="147"/>
      <c r="L158" s="108"/>
      <c r="M158" s="108"/>
      <c r="N158" s="108">
        <v>38869</v>
      </c>
      <c r="O158" s="108">
        <v>38869</v>
      </c>
      <c r="P158" s="108">
        <v>39082</v>
      </c>
      <c r="Q158" s="108">
        <v>39082</v>
      </c>
    </row>
    <row r="159" spans="1:17" s="7" customFormat="1" ht="88.5" customHeight="1">
      <c r="A159" s="145"/>
      <c r="B159" s="156" t="s">
        <v>510</v>
      </c>
      <c r="C159" s="147"/>
      <c r="D159" s="155" t="s">
        <v>511</v>
      </c>
      <c r="E159" s="147"/>
      <c r="F159" s="29">
        <v>0.14</v>
      </c>
      <c r="G159" s="148"/>
      <c r="H159" s="102"/>
      <c r="I159" s="102"/>
      <c r="J159" s="147"/>
      <c r="K159" s="147"/>
      <c r="L159" s="108"/>
      <c r="M159" s="108"/>
      <c r="N159" s="108">
        <v>39083</v>
      </c>
      <c r="O159" s="108"/>
      <c r="P159" s="108">
        <v>39447</v>
      </c>
      <c r="Q159" s="108"/>
    </row>
    <row r="160" spans="1:17" s="7" customFormat="1" ht="86.25" customHeight="1">
      <c r="A160" s="145"/>
      <c r="B160" s="156" t="s">
        <v>512</v>
      </c>
      <c r="C160" s="147"/>
      <c r="D160" s="155" t="s">
        <v>513</v>
      </c>
      <c r="E160" s="147"/>
      <c r="F160" s="29">
        <v>13.65</v>
      </c>
      <c r="G160" s="148"/>
      <c r="H160" s="102"/>
      <c r="I160" s="102"/>
      <c r="J160" s="108">
        <v>39182</v>
      </c>
      <c r="K160" s="108"/>
      <c r="L160" s="108">
        <v>39212</v>
      </c>
      <c r="M160" s="108"/>
      <c r="N160" s="108">
        <v>39232</v>
      </c>
      <c r="O160" s="108"/>
      <c r="P160" s="108">
        <v>39447</v>
      </c>
      <c r="Q160" s="108"/>
    </row>
    <row r="161" spans="1:17" s="7" customFormat="1" ht="62.25" customHeight="1">
      <c r="A161" s="145"/>
      <c r="B161" s="156" t="s">
        <v>514</v>
      </c>
      <c r="C161" s="56" t="s">
        <v>960</v>
      </c>
      <c r="D161" s="155" t="s">
        <v>515</v>
      </c>
      <c r="E161" s="37" t="s">
        <v>961</v>
      </c>
      <c r="F161" s="29">
        <f>0.343782+0.745524</f>
        <v>1.0893059999999999</v>
      </c>
      <c r="G161" s="148"/>
      <c r="H161" s="29">
        <f>0.343782+0.745524</f>
        <v>1.0893059999999999</v>
      </c>
      <c r="I161" s="102"/>
      <c r="J161" s="55">
        <v>39102</v>
      </c>
      <c r="K161" s="108">
        <v>38957</v>
      </c>
      <c r="L161" s="55">
        <v>39133</v>
      </c>
      <c r="M161" s="108">
        <v>38995</v>
      </c>
      <c r="N161" s="55">
        <v>39151</v>
      </c>
      <c r="O161" s="108">
        <v>39000</v>
      </c>
      <c r="P161" s="55">
        <v>39436</v>
      </c>
      <c r="Q161" s="108">
        <v>39082</v>
      </c>
    </row>
    <row r="162" spans="1:17" s="7" customFormat="1" ht="61.5" customHeight="1">
      <c r="A162" s="145"/>
      <c r="B162" s="156" t="s">
        <v>516</v>
      </c>
      <c r="C162" s="56" t="s">
        <v>962</v>
      </c>
      <c r="D162" s="155" t="s">
        <v>517</v>
      </c>
      <c r="E162" s="164" t="s">
        <v>963</v>
      </c>
      <c r="F162" s="29">
        <v>0.935</v>
      </c>
      <c r="G162" s="148">
        <v>0.04</v>
      </c>
      <c r="H162" s="29">
        <v>0.935</v>
      </c>
      <c r="I162" s="148">
        <v>0.047</v>
      </c>
      <c r="J162" s="55">
        <v>38908</v>
      </c>
      <c r="K162" s="108">
        <v>38978</v>
      </c>
      <c r="L162" s="55">
        <v>38939</v>
      </c>
      <c r="M162" s="108">
        <v>39009</v>
      </c>
      <c r="N162" s="55">
        <v>38959</v>
      </c>
      <c r="O162" s="108">
        <v>39024</v>
      </c>
      <c r="P162" s="55">
        <v>39082</v>
      </c>
      <c r="Q162" s="55">
        <v>39082</v>
      </c>
    </row>
    <row r="163" spans="1:17" s="7" customFormat="1" ht="97.5" customHeight="1">
      <c r="A163" s="145"/>
      <c r="B163" s="156" t="s">
        <v>518</v>
      </c>
      <c r="C163" s="147"/>
      <c r="D163" s="155" t="s">
        <v>976</v>
      </c>
      <c r="E163" s="147"/>
      <c r="F163" s="37">
        <v>20</v>
      </c>
      <c r="G163" s="102"/>
      <c r="H163" s="56"/>
      <c r="I163" s="56"/>
      <c r="J163" s="108">
        <v>39102</v>
      </c>
      <c r="K163" s="108"/>
      <c r="L163" s="108">
        <v>39133</v>
      </c>
      <c r="M163" s="108"/>
      <c r="N163" s="108">
        <v>39151</v>
      </c>
      <c r="O163" s="108"/>
      <c r="P163" s="108">
        <v>39447</v>
      </c>
      <c r="Q163" s="108"/>
    </row>
    <row r="164" spans="1:17" s="7" customFormat="1" ht="72.75" customHeight="1">
      <c r="A164" s="145"/>
      <c r="B164" s="147" t="s">
        <v>519</v>
      </c>
      <c r="C164" s="147"/>
      <c r="D164" s="155" t="s">
        <v>624</v>
      </c>
      <c r="E164" s="147"/>
      <c r="F164" s="29">
        <v>0.3</v>
      </c>
      <c r="G164" s="148"/>
      <c r="H164" s="29">
        <v>0.3</v>
      </c>
      <c r="I164" s="102"/>
      <c r="J164" s="147"/>
      <c r="K164" s="147"/>
      <c r="L164" s="108"/>
      <c r="M164" s="108"/>
      <c r="N164" s="108">
        <v>38869</v>
      </c>
      <c r="O164" s="108">
        <v>38869</v>
      </c>
      <c r="P164" s="108">
        <v>39082</v>
      </c>
      <c r="Q164" s="108">
        <v>39082</v>
      </c>
    </row>
    <row r="165" spans="1:17" s="7" customFormat="1" ht="54" customHeight="1">
      <c r="A165" s="145"/>
      <c r="B165" s="147" t="s">
        <v>520</v>
      </c>
      <c r="C165" s="147"/>
      <c r="D165" s="146" t="s">
        <v>625</v>
      </c>
      <c r="E165" s="147"/>
      <c r="F165" s="29">
        <v>0.4</v>
      </c>
      <c r="G165" s="148"/>
      <c r="H165" s="102"/>
      <c r="I165" s="102"/>
      <c r="J165" s="108"/>
      <c r="K165" s="108"/>
      <c r="L165" s="108"/>
      <c r="M165" s="108"/>
      <c r="N165" s="108">
        <v>39083</v>
      </c>
      <c r="O165" s="108"/>
      <c r="P165" s="108">
        <v>39447</v>
      </c>
      <c r="Q165" s="108"/>
    </row>
    <row r="166" spans="1:17" s="7" customFormat="1" ht="53.25" customHeight="1">
      <c r="A166" s="145"/>
      <c r="B166" s="147" t="s">
        <v>521</v>
      </c>
      <c r="C166" s="56" t="s">
        <v>967</v>
      </c>
      <c r="D166" s="146" t="s">
        <v>626</v>
      </c>
      <c r="E166" s="64" t="s">
        <v>977</v>
      </c>
      <c r="F166" s="37">
        <f>0.00072+0.004025+0.000672+0.020204+0.015232+0.0364+0.016473</f>
        <v>0.093726</v>
      </c>
      <c r="G166" s="102"/>
      <c r="H166" s="37">
        <f>0.00072+0.004025+0.000672+0.020204+0.015232+0.0364+0.016473</f>
        <v>0.093726</v>
      </c>
      <c r="I166" s="56"/>
      <c r="J166" s="55">
        <v>38949</v>
      </c>
      <c r="K166" s="108">
        <v>38957</v>
      </c>
      <c r="L166" s="55">
        <v>38980</v>
      </c>
      <c r="M166" s="108">
        <v>39726</v>
      </c>
      <c r="N166" s="55">
        <v>39000</v>
      </c>
      <c r="O166" s="108">
        <v>39000</v>
      </c>
      <c r="P166" s="55">
        <v>39061</v>
      </c>
      <c r="Q166" s="108">
        <v>39082</v>
      </c>
    </row>
    <row r="167" spans="1:17" s="7" customFormat="1" ht="45">
      <c r="A167" s="145"/>
      <c r="B167" s="147" t="s">
        <v>522</v>
      </c>
      <c r="C167" s="56" t="s">
        <v>971</v>
      </c>
      <c r="D167" s="146" t="s">
        <v>627</v>
      </c>
      <c r="E167" s="64" t="s">
        <v>972</v>
      </c>
      <c r="F167" s="37">
        <v>7.6</v>
      </c>
      <c r="G167" s="102"/>
      <c r="H167" s="37">
        <v>7.6</v>
      </c>
      <c r="I167" s="56"/>
      <c r="J167" s="55">
        <v>38949</v>
      </c>
      <c r="K167" s="108">
        <v>39027</v>
      </c>
      <c r="L167" s="55">
        <v>38980</v>
      </c>
      <c r="M167" s="108">
        <v>39058</v>
      </c>
      <c r="N167" s="55">
        <v>39000</v>
      </c>
      <c r="O167" s="108">
        <v>39062</v>
      </c>
      <c r="P167" s="55">
        <v>39061</v>
      </c>
      <c r="Q167" s="108">
        <v>39082</v>
      </c>
    </row>
    <row r="168" spans="1:17" s="7" customFormat="1" ht="27.75" customHeight="1">
      <c r="A168" s="145"/>
      <c r="B168" s="147" t="s">
        <v>522</v>
      </c>
      <c r="C168" s="147"/>
      <c r="D168" s="146" t="s">
        <v>627</v>
      </c>
      <c r="E168" s="147"/>
      <c r="F168" s="37"/>
      <c r="G168" s="102"/>
      <c r="H168" s="56"/>
      <c r="I168" s="56"/>
      <c r="J168" s="108"/>
      <c r="K168" s="108"/>
      <c r="L168" s="108"/>
      <c r="M168" s="108"/>
      <c r="N168" s="108">
        <v>39083</v>
      </c>
      <c r="O168" s="108"/>
      <c r="P168" s="108">
        <v>39263</v>
      </c>
      <c r="Q168" s="108"/>
    </row>
    <row r="169" spans="1:17" s="7" customFormat="1" ht="45">
      <c r="A169" s="145"/>
      <c r="B169" s="147" t="s">
        <v>523</v>
      </c>
      <c r="C169" s="56" t="s">
        <v>967</v>
      </c>
      <c r="D169" s="146" t="s">
        <v>628</v>
      </c>
      <c r="E169" s="64" t="s">
        <v>961</v>
      </c>
      <c r="F169" s="37">
        <v>0.1638</v>
      </c>
      <c r="G169" s="102"/>
      <c r="H169" s="37">
        <v>0.1638</v>
      </c>
      <c r="I169" s="56"/>
      <c r="J169" s="55">
        <v>38949</v>
      </c>
      <c r="K169" s="108">
        <v>38957</v>
      </c>
      <c r="L169" s="55">
        <v>38980</v>
      </c>
      <c r="M169" s="108">
        <v>38995</v>
      </c>
      <c r="N169" s="55">
        <v>39000</v>
      </c>
      <c r="O169" s="108">
        <v>39000</v>
      </c>
      <c r="P169" s="55">
        <v>39061</v>
      </c>
      <c r="Q169" s="108">
        <v>39082</v>
      </c>
    </row>
    <row r="170" spans="1:17" s="7" customFormat="1" ht="29.25" customHeight="1">
      <c r="A170" s="145"/>
      <c r="B170" s="147" t="s">
        <v>524</v>
      </c>
      <c r="C170" s="147"/>
      <c r="D170" s="146" t="s">
        <v>629</v>
      </c>
      <c r="E170" s="147"/>
      <c r="F170" s="37">
        <v>1</v>
      </c>
      <c r="G170" s="102"/>
      <c r="H170" s="37">
        <v>1</v>
      </c>
      <c r="I170" s="56"/>
      <c r="J170" s="108">
        <v>39006</v>
      </c>
      <c r="K170" s="108">
        <v>39006</v>
      </c>
      <c r="L170" s="108">
        <v>39037</v>
      </c>
      <c r="M170" s="108">
        <v>39037</v>
      </c>
      <c r="N170" s="108">
        <v>39048</v>
      </c>
      <c r="O170" s="108">
        <v>39048</v>
      </c>
      <c r="P170" s="108">
        <v>39082</v>
      </c>
      <c r="Q170" s="108">
        <v>39082</v>
      </c>
    </row>
    <row r="171" spans="1:17" s="7" customFormat="1" ht="67.5">
      <c r="A171" s="145"/>
      <c r="B171" s="147" t="s">
        <v>525</v>
      </c>
      <c r="C171" s="56" t="s">
        <v>967</v>
      </c>
      <c r="D171" s="146" t="s">
        <v>978</v>
      </c>
      <c r="E171" s="64" t="s">
        <v>979</v>
      </c>
      <c r="F171" s="37">
        <f>0.019305+0.109715</f>
        <v>0.12902</v>
      </c>
      <c r="G171" s="102"/>
      <c r="H171" s="37">
        <f>0.019305+0.109715</f>
        <v>0.12902</v>
      </c>
      <c r="I171" s="56"/>
      <c r="J171" s="55">
        <v>38949</v>
      </c>
      <c r="K171" s="108">
        <v>38957</v>
      </c>
      <c r="L171" s="55">
        <v>38980</v>
      </c>
      <c r="M171" s="108">
        <v>38995</v>
      </c>
      <c r="N171" s="55">
        <v>39000</v>
      </c>
      <c r="O171" s="108">
        <v>39000</v>
      </c>
      <c r="P171" s="55">
        <v>39061</v>
      </c>
      <c r="Q171" s="108">
        <v>39082</v>
      </c>
    </row>
    <row r="172" spans="1:17" s="7" customFormat="1" ht="33.75">
      <c r="A172" s="145"/>
      <c r="B172" s="147" t="s">
        <v>525</v>
      </c>
      <c r="C172" s="147"/>
      <c r="D172" s="146" t="s">
        <v>980</v>
      </c>
      <c r="E172" s="147"/>
      <c r="F172" s="37">
        <v>0.068</v>
      </c>
      <c r="G172" s="102"/>
      <c r="H172" s="56"/>
      <c r="I172" s="56"/>
      <c r="J172" s="108">
        <v>39182</v>
      </c>
      <c r="K172" s="108"/>
      <c r="L172" s="108">
        <v>39212</v>
      </c>
      <c r="M172" s="108"/>
      <c r="N172" s="108">
        <v>39232</v>
      </c>
      <c r="O172" s="108"/>
      <c r="P172" s="108">
        <v>39447</v>
      </c>
      <c r="Q172" s="108"/>
    </row>
    <row r="173" spans="1:17" s="7" customFormat="1" ht="22.5">
      <c r="A173" s="145"/>
      <c r="B173" s="147" t="s">
        <v>526</v>
      </c>
      <c r="C173" s="147"/>
      <c r="D173" s="146" t="s">
        <v>630</v>
      </c>
      <c r="E173" s="147"/>
      <c r="F173" s="149"/>
      <c r="G173" s="37">
        <v>1.076</v>
      </c>
      <c r="H173" s="102"/>
      <c r="I173" s="37">
        <v>1.076</v>
      </c>
      <c r="J173" s="151"/>
      <c r="K173" s="151"/>
      <c r="L173" s="151"/>
      <c r="M173" s="151"/>
      <c r="N173" s="108">
        <v>38961</v>
      </c>
      <c r="O173" s="108">
        <v>38961</v>
      </c>
      <c r="P173" s="108">
        <v>39051</v>
      </c>
      <c r="Q173" s="108">
        <v>39051</v>
      </c>
    </row>
    <row r="174" spans="1:17" s="7" customFormat="1" ht="56.25">
      <c r="A174" s="145"/>
      <c r="B174" s="147" t="s">
        <v>527</v>
      </c>
      <c r="C174" s="56" t="s">
        <v>967</v>
      </c>
      <c r="D174" s="146" t="s">
        <v>981</v>
      </c>
      <c r="E174" s="64" t="s">
        <v>982</v>
      </c>
      <c r="F174" s="37">
        <f>0.090804+0.025344+0.0515+0.105718+0.0813</f>
        <v>0.354666</v>
      </c>
      <c r="G174" s="102"/>
      <c r="H174" s="37">
        <f>0.090804+0.025344+0.0515+0.105718+0.0813</f>
        <v>0.354666</v>
      </c>
      <c r="I174" s="56"/>
      <c r="J174" s="55">
        <v>38949</v>
      </c>
      <c r="K174" s="108">
        <v>38957</v>
      </c>
      <c r="L174" s="55">
        <v>38980</v>
      </c>
      <c r="M174" s="108">
        <v>38995</v>
      </c>
      <c r="N174" s="55">
        <v>39000</v>
      </c>
      <c r="O174" s="108">
        <v>39000</v>
      </c>
      <c r="P174" s="108">
        <v>39082</v>
      </c>
      <c r="Q174" s="108">
        <v>39082</v>
      </c>
    </row>
    <row r="175" spans="1:17" s="7" customFormat="1" ht="35.25" customHeight="1">
      <c r="A175" s="145"/>
      <c r="B175" s="147" t="s">
        <v>527</v>
      </c>
      <c r="C175" s="147"/>
      <c r="D175" s="146" t="s">
        <v>983</v>
      </c>
      <c r="E175" s="147"/>
      <c r="F175" s="37">
        <v>2.5</v>
      </c>
      <c r="G175" s="102"/>
      <c r="H175" s="56"/>
      <c r="I175" s="56"/>
      <c r="J175" s="108">
        <v>39182</v>
      </c>
      <c r="K175" s="108"/>
      <c r="L175" s="108">
        <v>39212</v>
      </c>
      <c r="M175" s="108"/>
      <c r="N175" s="108">
        <v>39232</v>
      </c>
      <c r="O175" s="108"/>
      <c r="P175" s="108">
        <v>39447</v>
      </c>
      <c r="Q175" s="108"/>
    </row>
    <row r="176" spans="1:17" s="7" customFormat="1" ht="33.75">
      <c r="A176" s="145"/>
      <c r="B176" s="147" t="s">
        <v>528</v>
      </c>
      <c r="C176" s="147"/>
      <c r="D176" s="146" t="s">
        <v>631</v>
      </c>
      <c r="E176" s="147"/>
      <c r="F176" s="148"/>
      <c r="G176" s="37">
        <v>7.096</v>
      </c>
      <c r="H176" s="102"/>
      <c r="I176" s="37">
        <v>7.584</v>
      </c>
      <c r="J176" s="151"/>
      <c r="K176" s="151"/>
      <c r="L176" s="151"/>
      <c r="M176" s="151"/>
      <c r="N176" s="108">
        <v>38899</v>
      </c>
      <c r="O176" s="108">
        <v>38899</v>
      </c>
      <c r="P176" s="108">
        <v>39082</v>
      </c>
      <c r="Q176" s="108">
        <v>39082</v>
      </c>
    </row>
    <row r="177" spans="1:17" s="7" customFormat="1" ht="33.75">
      <c r="A177" s="145"/>
      <c r="B177" s="147" t="s">
        <v>528</v>
      </c>
      <c r="C177" s="147"/>
      <c r="D177" s="146" t="s">
        <v>631</v>
      </c>
      <c r="E177" s="147"/>
      <c r="F177" s="148"/>
      <c r="G177" s="37">
        <v>0.5</v>
      </c>
      <c r="H177" s="102"/>
      <c r="I177" s="102"/>
      <c r="J177" s="151"/>
      <c r="K177" s="151"/>
      <c r="L177" s="151"/>
      <c r="M177" s="151"/>
      <c r="N177" s="108">
        <v>39083</v>
      </c>
      <c r="O177" s="108"/>
      <c r="P177" s="108">
        <v>39447</v>
      </c>
      <c r="Q177" s="108"/>
    </row>
    <row r="178" spans="1:17" s="7" customFormat="1" ht="232.5" customHeight="1">
      <c r="A178" s="145"/>
      <c r="B178" s="147" t="s">
        <v>529</v>
      </c>
      <c r="C178" s="147"/>
      <c r="D178" s="146" t="s">
        <v>632</v>
      </c>
      <c r="E178" s="147"/>
      <c r="F178" s="37">
        <v>2.4</v>
      </c>
      <c r="G178" s="102">
        <v>0.4</v>
      </c>
      <c r="H178" s="56"/>
      <c r="I178" s="56"/>
      <c r="J178" s="108">
        <v>39092</v>
      </c>
      <c r="K178" s="108"/>
      <c r="L178" s="108">
        <v>39123</v>
      </c>
      <c r="M178" s="108"/>
      <c r="N178" s="108">
        <v>39142</v>
      </c>
      <c r="O178" s="108"/>
      <c r="P178" s="108">
        <v>39447</v>
      </c>
      <c r="Q178" s="108"/>
    </row>
    <row r="179" spans="1:17" s="7" customFormat="1" ht="56.25">
      <c r="A179" s="145"/>
      <c r="B179" s="147" t="s">
        <v>530</v>
      </c>
      <c r="C179" s="147"/>
      <c r="D179" s="167" t="s">
        <v>633</v>
      </c>
      <c r="E179" s="147"/>
      <c r="F179" s="37">
        <v>0.3</v>
      </c>
      <c r="G179" s="102"/>
      <c r="H179" s="37">
        <v>0.3</v>
      </c>
      <c r="I179" s="56"/>
      <c r="J179" s="108">
        <v>39006</v>
      </c>
      <c r="K179" s="108">
        <v>39006</v>
      </c>
      <c r="L179" s="108">
        <v>39037</v>
      </c>
      <c r="M179" s="108">
        <v>39037</v>
      </c>
      <c r="N179" s="108">
        <v>39048</v>
      </c>
      <c r="O179" s="108">
        <v>39048</v>
      </c>
      <c r="P179" s="108">
        <v>39082</v>
      </c>
      <c r="Q179" s="108">
        <v>39082</v>
      </c>
    </row>
    <row r="180" spans="1:17" s="7" customFormat="1" ht="56.25">
      <c r="A180" s="145"/>
      <c r="B180" s="147" t="s">
        <v>531</v>
      </c>
      <c r="C180" s="147"/>
      <c r="D180" s="167" t="s">
        <v>634</v>
      </c>
      <c r="E180" s="147"/>
      <c r="F180" s="37">
        <v>0.46</v>
      </c>
      <c r="G180" s="102"/>
      <c r="H180" s="102"/>
      <c r="I180" s="102"/>
      <c r="J180" s="108"/>
      <c r="K180" s="108"/>
      <c r="L180" s="108"/>
      <c r="M180" s="108"/>
      <c r="N180" s="108">
        <v>39151</v>
      </c>
      <c r="O180" s="108"/>
      <c r="P180" s="108">
        <v>39447</v>
      </c>
      <c r="Q180" s="108"/>
    </row>
    <row r="181" spans="1:17" s="7" customFormat="1" ht="45">
      <c r="A181" s="145"/>
      <c r="B181" s="147" t="s">
        <v>532</v>
      </c>
      <c r="C181" s="56" t="s">
        <v>967</v>
      </c>
      <c r="D181" s="146" t="s">
        <v>635</v>
      </c>
      <c r="E181" s="64" t="s">
        <v>961</v>
      </c>
      <c r="F181" s="37">
        <f>0.02574+0.036621+0.02574+0.0117+0.117351+0.10413+0.14625+0.22347+0.152685+0.294466</f>
        <v>1.138153</v>
      </c>
      <c r="G181" s="102"/>
      <c r="H181" s="37">
        <f>0.02574+0.036621+0.02574+0.0117+0.117351+0.10413+0.14625+0.22347+0.152685+0.294466</f>
        <v>1.138153</v>
      </c>
      <c r="I181" s="56"/>
      <c r="J181" s="55">
        <v>38949</v>
      </c>
      <c r="K181" s="108">
        <v>38957</v>
      </c>
      <c r="L181" s="55">
        <v>38980</v>
      </c>
      <c r="M181" s="108">
        <v>38995</v>
      </c>
      <c r="N181" s="55">
        <v>39000</v>
      </c>
      <c r="O181" s="108">
        <v>39000</v>
      </c>
      <c r="P181" s="55">
        <v>39082</v>
      </c>
      <c r="Q181" s="108">
        <v>39082</v>
      </c>
    </row>
    <row r="182" spans="1:17" s="7" customFormat="1" ht="34.5" customHeight="1">
      <c r="A182" s="145"/>
      <c r="B182" s="147" t="s">
        <v>532</v>
      </c>
      <c r="C182" s="147"/>
      <c r="D182" s="146" t="s">
        <v>636</v>
      </c>
      <c r="E182" s="147"/>
      <c r="F182" s="37">
        <v>0.1</v>
      </c>
      <c r="G182" s="102"/>
      <c r="H182" s="37">
        <v>0.1</v>
      </c>
      <c r="I182" s="102"/>
      <c r="J182" s="108"/>
      <c r="K182" s="108"/>
      <c r="L182" s="108"/>
      <c r="M182" s="108"/>
      <c r="N182" s="108">
        <v>38961</v>
      </c>
      <c r="O182" s="108">
        <v>38961</v>
      </c>
      <c r="P182" s="108">
        <v>39082</v>
      </c>
      <c r="Q182" s="108">
        <v>39082</v>
      </c>
    </row>
    <row r="183" spans="1:17" s="7" customFormat="1" ht="33.75">
      <c r="A183" s="145"/>
      <c r="B183" s="147" t="s">
        <v>532</v>
      </c>
      <c r="C183" s="147"/>
      <c r="D183" s="146" t="s">
        <v>635</v>
      </c>
      <c r="E183" s="147"/>
      <c r="F183" s="37">
        <v>0.24</v>
      </c>
      <c r="G183" s="102">
        <v>0.2</v>
      </c>
      <c r="H183" s="56"/>
      <c r="I183" s="56"/>
      <c r="J183" s="108">
        <v>39092</v>
      </c>
      <c r="K183" s="108"/>
      <c r="L183" s="108">
        <v>39123</v>
      </c>
      <c r="M183" s="108"/>
      <c r="N183" s="108">
        <v>39142</v>
      </c>
      <c r="O183" s="108"/>
      <c r="P183" s="108">
        <v>39447</v>
      </c>
      <c r="Q183" s="108"/>
    </row>
    <row r="184" spans="1:17" s="7" customFormat="1" ht="33.75">
      <c r="A184" s="145"/>
      <c r="B184" s="147" t="s">
        <v>532</v>
      </c>
      <c r="C184" s="147"/>
      <c r="D184" s="146" t="s">
        <v>636</v>
      </c>
      <c r="E184" s="147"/>
      <c r="F184" s="37">
        <v>0.3</v>
      </c>
      <c r="G184" s="102"/>
      <c r="H184" s="102"/>
      <c r="I184" s="102"/>
      <c r="J184" s="108"/>
      <c r="K184" s="108"/>
      <c r="L184" s="108"/>
      <c r="M184" s="108"/>
      <c r="N184" s="108">
        <v>39142</v>
      </c>
      <c r="O184" s="108"/>
      <c r="P184" s="108">
        <v>39447</v>
      </c>
      <c r="Q184" s="108"/>
    </row>
    <row r="185" spans="1:17" s="7" customFormat="1" ht="101.25">
      <c r="A185" s="145"/>
      <c r="B185" s="156" t="s">
        <v>533</v>
      </c>
      <c r="C185" s="56" t="s">
        <v>984</v>
      </c>
      <c r="D185" s="155" t="s">
        <v>637</v>
      </c>
      <c r="E185" s="37" t="s">
        <v>985</v>
      </c>
      <c r="F185" s="29">
        <v>4.290905</v>
      </c>
      <c r="G185" s="148"/>
      <c r="H185" s="29">
        <v>4.290905</v>
      </c>
      <c r="I185" s="102"/>
      <c r="J185" s="55">
        <v>38908</v>
      </c>
      <c r="K185" s="108">
        <v>38999</v>
      </c>
      <c r="L185" s="55" t="s">
        <v>160</v>
      </c>
      <c r="M185" s="108">
        <v>39030</v>
      </c>
      <c r="N185" s="55">
        <v>38959</v>
      </c>
      <c r="O185" s="108">
        <v>39042</v>
      </c>
      <c r="P185" s="108">
        <v>39082</v>
      </c>
      <c r="Q185" s="108">
        <v>39082</v>
      </c>
    </row>
    <row r="186" spans="1:17" s="7" customFormat="1" ht="42" customHeight="1">
      <c r="A186" s="145"/>
      <c r="B186" s="156" t="s">
        <v>534</v>
      </c>
      <c r="C186" s="168"/>
      <c r="D186" s="155" t="s">
        <v>638</v>
      </c>
      <c r="E186" s="147"/>
      <c r="F186" s="29"/>
      <c r="G186" s="148"/>
      <c r="H186" s="102"/>
      <c r="I186" s="102"/>
      <c r="J186" s="108"/>
      <c r="K186" s="108"/>
      <c r="L186" s="108"/>
      <c r="M186" s="108"/>
      <c r="N186" s="108">
        <v>39083</v>
      </c>
      <c r="O186" s="108"/>
      <c r="P186" s="108">
        <v>39263</v>
      </c>
      <c r="Q186" s="108"/>
    </row>
    <row r="187" spans="1:17" s="7" customFormat="1" ht="56.25">
      <c r="A187" s="145"/>
      <c r="B187" s="156" t="s">
        <v>535</v>
      </c>
      <c r="C187" s="56"/>
      <c r="D187" s="155" t="s">
        <v>639</v>
      </c>
      <c r="E187" s="147"/>
      <c r="F187" s="149"/>
      <c r="G187" s="29">
        <v>0.5</v>
      </c>
      <c r="H187" s="102"/>
      <c r="I187" s="102"/>
      <c r="J187" s="147"/>
      <c r="K187" s="147"/>
      <c r="L187" s="108"/>
      <c r="M187" s="108"/>
      <c r="N187" s="108">
        <v>39083</v>
      </c>
      <c r="O187" s="108"/>
      <c r="P187" s="108">
        <v>39436</v>
      </c>
      <c r="Q187" s="108"/>
    </row>
    <row r="188" spans="1:17" s="7" customFormat="1" ht="51" customHeight="1">
      <c r="A188" s="145"/>
      <c r="B188" s="156" t="s">
        <v>536</v>
      </c>
      <c r="C188" s="147"/>
      <c r="D188" s="155" t="s">
        <v>640</v>
      </c>
      <c r="E188" s="147"/>
      <c r="F188" s="29">
        <v>0.4</v>
      </c>
      <c r="G188" s="148"/>
      <c r="H188" s="29">
        <v>0.4</v>
      </c>
      <c r="I188" s="102"/>
      <c r="J188" s="147"/>
      <c r="K188" s="147"/>
      <c r="L188" s="147"/>
      <c r="M188" s="147"/>
      <c r="N188" s="108">
        <v>38899</v>
      </c>
      <c r="O188" s="108">
        <v>38899</v>
      </c>
      <c r="P188" s="108">
        <v>39082</v>
      </c>
      <c r="Q188" s="108">
        <v>39082</v>
      </c>
    </row>
    <row r="189" spans="1:17" s="7" customFormat="1" ht="51" customHeight="1">
      <c r="A189" s="145"/>
      <c r="B189" s="156" t="s">
        <v>537</v>
      </c>
      <c r="C189" s="147"/>
      <c r="D189" s="155" t="s">
        <v>641</v>
      </c>
      <c r="E189" s="147"/>
      <c r="F189" s="29">
        <v>0.7</v>
      </c>
      <c r="G189" s="148"/>
      <c r="H189" s="102"/>
      <c r="I189" s="102"/>
      <c r="J189" s="147"/>
      <c r="K189" s="147"/>
      <c r="L189" s="147"/>
      <c r="M189" s="147"/>
      <c r="N189" s="108">
        <v>39083</v>
      </c>
      <c r="O189" s="108"/>
      <c r="P189" s="108">
        <v>39436</v>
      </c>
      <c r="Q189" s="108"/>
    </row>
    <row r="190" spans="1:17" s="7" customFormat="1" ht="108.75" customHeight="1">
      <c r="A190" s="145"/>
      <c r="B190" s="156" t="s">
        <v>538</v>
      </c>
      <c r="C190" s="56" t="s">
        <v>986</v>
      </c>
      <c r="D190" s="146" t="s">
        <v>987</v>
      </c>
      <c r="E190" s="164" t="s">
        <v>988</v>
      </c>
      <c r="F190" s="37">
        <f>2.645+0.45+0.4</f>
        <v>3.495</v>
      </c>
      <c r="G190" s="102"/>
      <c r="H190" s="37">
        <f>2.645+0.45+0.4</f>
        <v>3.495</v>
      </c>
      <c r="I190" s="56"/>
      <c r="J190" s="55">
        <v>38970</v>
      </c>
      <c r="K190" s="108" t="s">
        <v>989</v>
      </c>
      <c r="L190" s="55">
        <v>39000</v>
      </c>
      <c r="M190" s="56" t="s">
        <v>990</v>
      </c>
      <c r="N190" s="55">
        <v>39020</v>
      </c>
      <c r="O190" s="56" t="s">
        <v>991</v>
      </c>
      <c r="P190" s="55">
        <v>39082</v>
      </c>
      <c r="Q190" s="108">
        <v>39082</v>
      </c>
    </row>
    <row r="191" spans="1:17" s="7" customFormat="1" ht="67.5">
      <c r="A191" s="145"/>
      <c r="B191" s="156" t="s">
        <v>538</v>
      </c>
      <c r="C191" s="147"/>
      <c r="D191" s="146" t="s">
        <v>992</v>
      </c>
      <c r="E191" s="147"/>
      <c r="F191" s="37">
        <v>2.37</v>
      </c>
      <c r="G191" s="102"/>
      <c r="H191" s="56"/>
      <c r="I191" s="56"/>
      <c r="J191" s="108">
        <v>39182</v>
      </c>
      <c r="K191" s="108"/>
      <c r="L191" s="108">
        <v>39212</v>
      </c>
      <c r="M191" s="108"/>
      <c r="N191" s="108">
        <v>39232</v>
      </c>
      <c r="O191" s="108"/>
      <c r="P191" s="108">
        <v>39447</v>
      </c>
      <c r="Q191" s="108"/>
    </row>
    <row r="192" spans="1:17" s="7" customFormat="1" ht="112.5">
      <c r="A192" s="145"/>
      <c r="B192" s="156" t="s">
        <v>539</v>
      </c>
      <c r="C192" s="56" t="s">
        <v>986</v>
      </c>
      <c r="D192" s="146" t="s">
        <v>1209</v>
      </c>
      <c r="E192" s="164" t="s">
        <v>988</v>
      </c>
      <c r="F192" s="37">
        <f>0.24948+0.557+0.29</f>
        <v>1.0964800000000001</v>
      </c>
      <c r="G192" s="102"/>
      <c r="H192" s="37">
        <f>0.24948+0.557+0.29</f>
        <v>1.0964800000000001</v>
      </c>
      <c r="I192" s="56"/>
      <c r="J192" s="55">
        <v>39102</v>
      </c>
      <c r="K192" s="108" t="s">
        <v>989</v>
      </c>
      <c r="L192" s="55">
        <v>39133</v>
      </c>
      <c r="M192" s="56" t="s">
        <v>990</v>
      </c>
      <c r="N192" s="55">
        <v>39151</v>
      </c>
      <c r="O192" s="56" t="s">
        <v>991</v>
      </c>
      <c r="P192" s="55">
        <v>39436</v>
      </c>
      <c r="Q192" s="55">
        <v>39082</v>
      </c>
    </row>
    <row r="193" spans="1:17" s="7" customFormat="1" ht="54" customHeight="1">
      <c r="A193" s="145"/>
      <c r="B193" s="147" t="s">
        <v>540</v>
      </c>
      <c r="C193" s="147"/>
      <c r="D193" s="146" t="s">
        <v>1210</v>
      </c>
      <c r="E193" s="147"/>
      <c r="F193" s="29">
        <v>3.04</v>
      </c>
      <c r="G193" s="148"/>
      <c r="H193" s="56"/>
      <c r="I193" s="56"/>
      <c r="J193" s="108">
        <v>39102</v>
      </c>
      <c r="K193" s="108"/>
      <c r="L193" s="108">
        <v>39133</v>
      </c>
      <c r="M193" s="108"/>
      <c r="N193" s="108">
        <v>39151</v>
      </c>
      <c r="O193" s="108"/>
      <c r="P193" s="108">
        <v>39447</v>
      </c>
      <c r="Q193" s="108"/>
    </row>
    <row r="194" spans="1:17" s="7" customFormat="1" ht="112.5">
      <c r="A194" s="145"/>
      <c r="B194" s="147" t="s">
        <v>541</v>
      </c>
      <c r="C194" s="147"/>
      <c r="D194" s="146" t="s">
        <v>1211</v>
      </c>
      <c r="E194" s="147"/>
      <c r="F194" s="37">
        <v>1</v>
      </c>
      <c r="G194" s="102"/>
      <c r="H194" s="37">
        <v>1</v>
      </c>
      <c r="I194" s="102"/>
      <c r="J194" s="56"/>
      <c r="K194" s="56"/>
      <c r="L194" s="108"/>
      <c r="M194" s="108"/>
      <c r="N194" s="166">
        <v>38961</v>
      </c>
      <c r="O194" s="166">
        <v>38961</v>
      </c>
      <c r="P194" s="108">
        <v>39082</v>
      </c>
      <c r="Q194" s="108">
        <v>39082</v>
      </c>
    </row>
    <row r="195" spans="1:17" s="7" customFormat="1" ht="112.5">
      <c r="A195" s="145"/>
      <c r="B195" s="147" t="s">
        <v>541</v>
      </c>
      <c r="C195" s="147"/>
      <c r="D195" s="146" t="s">
        <v>1211</v>
      </c>
      <c r="E195" s="147"/>
      <c r="F195" s="37">
        <v>1.99</v>
      </c>
      <c r="G195" s="102"/>
      <c r="H195" s="102"/>
      <c r="I195" s="102"/>
      <c r="J195" s="56"/>
      <c r="K195" s="56"/>
      <c r="L195" s="108"/>
      <c r="M195" s="108"/>
      <c r="N195" s="166">
        <v>39083</v>
      </c>
      <c r="O195" s="166"/>
      <c r="P195" s="108">
        <v>39436</v>
      </c>
      <c r="Q195" s="108"/>
    </row>
    <row r="196" spans="1:17" s="7" customFormat="1" ht="112.5">
      <c r="A196" s="145"/>
      <c r="B196" s="156" t="s">
        <v>542</v>
      </c>
      <c r="C196" s="147"/>
      <c r="D196" s="146" t="s">
        <v>1212</v>
      </c>
      <c r="E196" s="147"/>
      <c r="F196" s="29">
        <v>2</v>
      </c>
      <c r="G196" s="148"/>
      <c r="H196" s="29">
        <v>2</v>
      </c>
      <c r="I196" s="102"/>
      <c r="J196" s="56"/>
      <c r="K196" s="56"/>
      <c r="L196" s="108"/>
      <c r="M196" s="108"/>
      <c r="N196" s="166">
        <v>38961</v>
      </c>
      <c r="O196" s="166">
        <v>38961</v>
      </c>
      <c r="P196" s="108">
        <v>39082</v>
      </c>
      <c r="Q196" s="108">
        <v>39082</v>
      </c>
    </row>
    <row r="197" spans="1:17" s="7" customFormat="1" ht="105" customHeight="1">
      <c r="A197" s="145"/>
      <c r="B197" s="156" t="s">
        <v>542</v>
      </c>
      <c r="C197" s="147"/>
      <c r="D197" s="146" t="s">
        <v>778</v>
      </c>
      <c r="E197" s="147"/>
      <c r="F197" s="29">
        <v>2</v>
      </c>
      <c r="G197" s="148"/>
      <c r="H197" s="56"/>
      <c r="I197" s="56"/>
      <c r="J197" s="56"/>
      <c r="K197" s="56"/>
      <c r="L197" s="108"/>
      <c r="M197" s="108"/>
      <c r="N197" s="166">
        <v>39083</v>
      </c>
      <c r="O197" s="166"/>
      <c r="P197" s="108">
        <v>39263</v>
      </c>
      <c r="Q197" s="108"/>
    </row>
    <row r="198" spans="1:17" s="7" customFormat="1" ht="45">
      <c r="A198" s="145"/>
      <c r="B198" s="147" t="s">
        <v>543</v>
      </c>
      <c r="C198" s="147"/>
      <c r="D198" s="146" t="s">
        <v>779</v>
      </c>
      <c r="E198" s="147"/>
      <c r="F198" s="29">
        <v>0.2</v>
      </c>
      <c r="G198" s="148"/>
      <c r="H198" s="29">
        <v>0.2</v>
      </c>
      <c r="I198" s="102"/>
      <c r="J198" s="56"/>
      <c r="K198" s="56"/>
      <c r="L198" s="108"/>
      <c r="M198" s="108"/>
      <c r="N198" s="166">
        <v>38961</v>
      </c>
      <c r="O198" s="166">
        <v>38961</v>
      </c>
      <c r="P198" s="108">
        <v>39082</v>
      </c>
      <c r="Q198" s="108">
        <v>39082</v>
      </c>
    </row>
    <row r="199" spans="1:17" s="7" customFormat="1" ht="45">
      <c r="A199" s="145"/>
      <c r="B199" s="147" t="s">
        <v>543</v>
      </c>
      <c r="C199" s="147"/>
      <c r="D199" s="146" t="s">
        <v>779</v>
      </c>
      <c r="E199" s="147"/>
      <c r="F199" s="29">
        <v>0.4</v>
      </c>
      <c r="G199" s="148"/>
      <c r="H199" s="102"/>
      <c r="I199" s="102"/>
      <c r="J199" s="56"/>
      <c r="K199" s="56"/>
      <c r="L199" s="108"/>
      <c r="M199" s="108"/>
      <c r="N199" s="166">
        <v>39083</v>
      </c>
      <c r="O199" s="166"/>
      <c r="P199" s="108">
        <v>39436</v>
      </c>
      <c r="Q199" s="108"/>
    </row>
    <row r="200" spans="1:17" s="7" customFormat="1" ht="63" customHeight="1">
      <c r="A200" s="145"/>
      <c r="B200" s="147" t="s">
        <v>544</v>
      </c>
      <c r="C200" s="147"/>
      <c r="D200" s="146" t="s">
        <v>780</v>
      </c>
      <c r="E200" s="147"/>
      <c r="F200" s="29">
        <v>0.6</v>
      </c>
      <c r="G200" s="148"/>
      <c r="H200" s="29">
        <v>0.6</v>
      </c>
      <c r="I200" s="102"/>
      <c r="J200" s="56"/>
      <c r="K200" s="56"/>
      <c r="L200" s="108"/>
      <c r="M200" s="108"/>
      <c r="N200" s="166">
        <v>38899</v>
      </c>
      <c r="O200" s="166">
        <v>38899</v>
      </c>
      <c r="P200" s="108">
        <v>39082</v>
      </c>
      <c r="Q200" s="108">
        <v>39082</v>
      </c>
    </row>
    <row r="201" spans="1:17" s="7" customFormat="1" ht="61.5" customHeight="1">
      <c r="A201" s="145"/>
      <c r="B201" s="147" t="s">
        <v>544</v>
      </c>
      <c r="C201" s="147"/>
      <c r="D201" s="146" t="s">
        <v>780</v>
      </c>
      <c r="E201" s="147"/>
      <c r="F201" s="29">
        <v>0.5</v>
      </c>
      <c r="G201" s="148"/>
      <c r="H201" s="102"/>
      <c r="I201" s="102"/>
      <c r="J201" s="56"/>
      <c r="K201" s="56"/>
      <c r="L201" s="108"/>
      <c r="M201" s="108"/>
      <c r="N201" s="166">
        <v>39083</v>
      </c>
      <c r="O201" s="166"/>
      <c r="P201" s="108">
        <v>39263</v>
      </c>
      <c r="Q201" s="108"/>
    </row>
    <row r="202" spans="1:17" s="7" customFormat="1" ht="108" customHeight="1">
      <c r="A202" s="145"/>
      <c r="B202" s="156" t="s">
        <v>545</v>
      </c>
      <c r="C202" s="147"/>
      <c r="D202" s="146" t="s">
        <v>781</v>
      </c>
      <c r="E202" s="147"/>
      <c r="F202" s="37">
        <v>0.23</v>
      </c>
      <c r="G202" s="102">
        <v>0.86</v>
      </c>
      <c r="H202" s="37">
        <v>0.23</v>
      </c>
      <c r="I202" s="102">
        <v>0.869</v>
      </c>
      <c r="J202" s="56"/>
      <c r="K202" s="56"/>
      <c r="L202" s="108"/>
      <c r="M202" s="108"/>
      <c r="N202" s="108">
        <v>38869</v>
      </c>
      <c r="O202" s="108">
        <v>38869</v>
      </c>
      <c r="P202" s="108">
        <v>39082</v>
      </c>
      <c r="Q202" s="108">
        <v>39082</v>
      </c>
    </row>
    <row r="203" spans="1:17" s="7" customFormat="1" ht="112.5">
      <c r="A203" s="145"/>
      <c r="B203" s="156" t="s">
        <v>545</v>
      </c>
      <c r="C203" s="147"/>
      <c r="D203" s="146" t="s">
        <v>782</v>
      </c>
      <c r="E203" s="147"/>
      <c r="F203" s="148"/>
      <c r="G203" s="37">
        <v>0.6</v>
      </c>
      <c r="H203" s="102"/>
      <c r="I203" s="102"/>
      <c r="J203" s="56"/>
      <c r="K203" s="56"/>
      <c r="L203" s="108"/>
      <c r="M203" s="108"/>
      <c r="N203" s="166">
        <v>39083</v>
      </c>
      <c r="O203" s="166"/>
      <c r="P203" s="108">
        <v>39436</v>
      </c>
      <c r="Q203" s="108"/>
    </row>
    <row r="204" spans="1:17" s="7" customFormat="1" ht="78.75">
      <c r="A204" s="145"/>
      <c r="B204" s="147" t="s">
        <v>546</v>
      </c>
      <c r="C204" s="147"/>
      <c r="D204" s="146" t="s">
        <v>783</v>
      </c>
      <c r="E204" s="147"/>
      <c r="F204" s="37">
        <v>3</v>
      </c>
      <c r="G204" s="102"/>
      <c r="H204" s="56"/>
      <c r="I204" s="56"/>
      <c r="J204" s="108">
        <v>39182</v>
      </c>
      <c r="K204" s="108"/>
      <c r="L204" s="108">
        <v>39212</v>
      </c>
      <c r="M204" s="108"/>
      <c r="N204" s="108">
        <v>39232</v>
      </c>
      <c r="O204" s="108"/>
      <c r="P204" s="108">
        <v>39447</v>
      </c>
      <c r="Q204" s="108"/>
    </row>
    <row r="205" spans="1:17" s="7" customFormat="1" ht="56.25">
      <c r="A205" s="145"/>
      <c r="B205" s="147" t="s">
        <v>547</v>
      </c>
      <c r="C205" s="147"/>
      <c r="D205" s="146" t="s">
        <v>784</v>
      </c>
      <c r="E205" s="147"/>
      <c r="F205" s="37">
        <v>6</v>
      </c>
      <c r="G205" s="102"/>
      <c r="H205" s="56"/>
      <c r="I205" s="56"/>
      <c r="J205" s="108">
        <v>39102</v>
      </c>
      <c r="K205" s="108"/>
      <c r="L205" s="108">
        <v>39133</v>
      </c>
      <c r="M205" s="108"/>
      <c r="N205" s="108">
        <v>39151</v>
      </c>
      <c r="O205" s="108"/>
      <c r="P205" s="108">
        <v>39447</v>
      </c>
      <c r="Q205" s="108"/>
    </row>
    <row r="206" spans="1:17" s="7" customFormat="1" ht="22.5">
      <c r="A206" s="145"/>
      <c r="B206" s="147" t="s">
        <v>548</v>
      </c>
      <c r="C206" s="147"/>
      <c r="D206" s="146" t="s">
        <v>785</v>
      </c>
      <c r="E206" s="147"/>
      <c r="F206" s="149"/>
      <c r="G206" s="37">
        <v>1</v>
      </c>
      <c r="H206" s="102"/>
      <c r="I206" s="102"/>
      <c r="J206" s="108"/>
      <c r="K206" s="108"/>
      <c r="L206" s="108"/>
      <c r="M206" s="108"/>
      <c r="N206" s="108">
        <v>39083</v>
      </c>
      <c r="O206" s="108"/>
      <c r="P206" s="108">
        <v>39447</v>
      </c>
      <c r="Q206" s="108"/>
    </row>
    <row r="207" spans="1:17" s="7" customFormat="1" ht="45">
      <c r="A207" s="145"/>
      <c r="B207" s="147" t="s">
        <v>549</v>
      </c>
      <c r="C207" s="147"/>
      <c r="D207" s="146" t="s">
        <v>786</v>
      </c>
      <c r="E207" s="147"/>
      <c r="F207" s="37">
        <v>1</v>
      </c>
      <c r="G207" s="102"/>
      <c r="H207" s="102"/>
      <c r="I207" s="102"/>
      <c r="J207" s="108"/>
      <c r="K207" s="108"/>
      <c r="L207" s="108"/>
      <c r="M207" s="108"/>
      <c r="N207" s="108">
        <v>39083</v>
      </c>
      <c r="O207" s="108"/>
      <c r="P207" s="108">
        <v>39447</v>
      </c>
      <c r="Q207" s="108"/>
    </row>
    <row r="208" spans="1:17" s="7" customFormat="1" ht="63" customHeight="1">
      <c r="A208" s="145"/>
      <c r="B208" s="147" t="s">
        <v>550</v>
      </c>
      <c r="C208" s="56" t="s">
        <v>971</v>
      </c>
      <c r="D208" s="146" t="s">
        <v>789</v>
      </c>
      <c r="E208" s="64" t="s">
        <v>972</v>
      </c>
      <c r="F208" s="37">
        <v>5.317095</v>
      </c>
      <c r="G208" s="102">
        <v>0.0829095</v>
      </c>
      <c r="H208" s="37">
        <v>5.317095</v>
      </c>
      <c r="I208" s="102">
        <v>0.0829095</v>
      </c>
      <c r="J208" s="55">
        <v>38949</v>
      </c>
      <c r="K208" s="108">
        <v>39027</v>
      </c>
      <c r="L208" s="55">
        <v>38980</v>
      </c>
      <c r="M208" s="108">
        <v>39058</v>
      </c>
      <c r="N208" s="55">
        <v>39000</v>
      </c>
      <c r="O208" s="108">
        <v>39062</v>
      </c>
      <c r="P208" s="55">
        <v>39082</v>
      </c>
      <c r="Q208" s="55">
        <v>39082</v>
      </c>
    </row>
    <row r="209" spans="1:17" s="7" customFormat="1" ht="112.5">
      <c r="A209" s="145"/>
      <c r="B209" s="147" t="s">
        <v>550</v>
      </c>
      <c r="C209" s="147"/>
      <c r="D209" s="155" t="s">
        <v>993</v>
      </c>
      <c r="E209" s="147"/>
      <c r="F209" s="37">
        <v>0.91</v>
      </c>
      <c r="G209" s="102"/>
      <c r="H209" s="37">
        <v>0.91</v>
      </c>
      <c r="I209" s="102"/>
      <c r="J209" s="108"/>
      <c r="K209" s="108"/>
      <c r="L209" s="108"/>
      <c r="M209" s="108"/>
      <c r="N209" s="108">
        <v>38961</v>
      </c>
      <c r="O209" s="108">
        <v>38961</v>
      </c>
      <c r="P209" s="108">
        <v>39082</v>
      </c>
      <c r="Q209" s="108">
        <v>39082</v>
      </c>
    </row>
    <row r="210" spans="1:17" s="7" customFormat="1" ht="45">
      <c r="A210" s="145"/>
      <c r="B210" s="147" t="s">
        <v>550</v>
      </c>
      <c r="C210" s="147"/>
      <c r="D210" s="146" t="s">
        <v>787</v>
      </c>
      <c r="E210" s="147"/>
      <c r="F210" s="37">
        <v>0.5</v>
      </c>
      <c r="G210" s="102"/>
      <c r="H210" s="37">
        <v>0.5</v>
      </c>
      <c r="I210" s="102"/>
      <c r="J210" s="108"/>
      <c r="K210" s="108"/>
      <c r="L210" s="108"/>
      <c r="M210" s="108"/>
      <c r="N210" s="108">
        <v>38961</v>
      </c>
      <c r="O210" s="108">
        <v>38961</v>
      </c>
      <c r="P210" s="108">
        <v>39082</v>
      </c>
      <c r="Q210" s="108">
        <v>39082</v>
      </c>
    </row>
    <row r="211" spans="1:17" s="7" customFormat="1" ht="67.5">
      <c r="A211" s="145"/>
      <c r="B211" s="147" t="s">
        <v>550</v>
      </c>
      <c r="C211" s="147"/>
      <c r="D211" s="146" t="s">
        <v>789</v>
      </c>
      <c r="E211" s="147"/>
      <c r="F211" s="37"/>
      <c r="G211" s="102"/>
      <c r="H211" s="56"/>
      <c r="I211" s="56"/>
      <c r="J211" s="108"/>
      <c r="K211" s="108"/>
      <c r="L211" s="108"/>
      <c r="M211" s="108"/>
      <c r="N211" s="108">
        <v>39083</v>
      </c>
      <c r="O211" s="108"/>
      <c r="P211" s="108">
        <v>39263</v>
      </c>
      <c r="Q211" s="108"/>
    </row>
    <row r="212" spans="1:17" s="7" customFormat="1" ht="22.5">
      <c r="A212" s="145"/>
      <c r="B212" s="147" t="s">
        <v>550</v>
      </c>
      <c r="C212" s="147"/>
      <c r="D212" s="146" t="s">
        <v>788</v>
      </c>
      <c r="E212" s="147"/>
      <c r="F212" s="37">
        <v>6.982</v>
      </c>
      <c r="G212" s="102"/>
      <c r="H212" s="56"/>
      <c r="I212" s="56"/>
      <c r="J212" s="108">
        <v>39102</v>
      </c>
      <c r="K212" s="108"/>
      <c r="L212" s="108">
        <v>39133</v>
      </c>
      <c r="M212" s="108"/>
      <c r="N212" s="108">
        <v>39151</v>
      </c>
      <c r="O212" s="108"/>
      <c r="P212" s="108">
        <v>39447</v>
      </c>
      <c r="Q212" s="108"/>
    </row>
    <row r="213" spans="1:17" s="7" customFormat="1" ht="123.75">
      <c r="A213" s="145"/>
      <c r="B213" s="147" t="s">
        <v>551</v>
      </c>
      <c r="C213" s="147"/>
      <c r="D213" s="146" t="s">
        <v>790</v>
      </c>
      <c r="E213" s="147"/>
      <c r="F213" s="37">
        <v>0.5</v>
      </c>
      <c r="G213" s="102">
        <v>0.1</v>
      </c>
      <c r="H213" s="102"/>
      <c r="I213" s="102"/>
      <c r="J213" s="108"/>
      <c r="K213" s="108"/>
      <c r="L213" s="108"/>
      <c r="M213" s="108"/>
      <c r="N213" s="108">
        <v>39083</v>
      </c>
      <c r="O213" s="108"/>
      <c r="P213" s="108">
        <v>39447</v>
      </c>
      <c r="Q213" s="108"/>
    </row>
    <row r="214" spans="1:17" s="7" customFormat="1" ht="90">
      <c r="A214" s="145"/>
      <c r="B214" s="147" t="s">
        <v>552</v>
      </c>
      <c r="C214" s="147"/>
      <c r="D214" s="146" t="s">
        <v>791</v>
      </c>
      <c r="E214" s="147"/>
      <c r="F214" s="37">
        <v>0.4</v>
      </c>
      <c r="G214" s="102"/>
      <c r="H214" s="37">
        <v>0.4</v>
      </c>
      <c r="I214" s="102"/>
      <c r="J214" s="108"/>
      <c r="K214" s="108"/>
      <c r="L214" s="108"/>
      <c r="M214" s="108"/>
      <c r="N214" s="108">
        <v>38990</v>
      </c>
      <c r="O214" s="108">
        <v>38990</v>
      </c>
      <c r="P214" s="108">
        <v>39082</v>
      </c>
      <c r="Q214" s="108">
        <v>39082</v>
      </c>
    </row>
    <row r="215" spans="1:17" s="7" customFormat="1" ht="90">
      <c r="A215" s="145"/>
      <c r="B215" s="147" t="s">
        <v>552</v>
      </c>
      <c r="C215" s="147"/>
      <c r="D215" s="146" t="s">
        <v>792</v>
      </c>
      <c r="E215" s="147"/>
      <c r="F215" s="37">
        <v>0.6</v>
      </c>
      <c r="G215" s="102"/>
      <c r="H215" s="102"/>
      <c r="I215" s="102"/>
      <c r="J215" s="108"/>
      <c r="K215" s="108"/>
      <c r="L215" s="108"/>
      <c r="M215" s="108"/>
      <c r="N215" s="108">
        <v>39151</v>
      </c>
      <c r="O215" s="108"/>
      <c r="P215" s="108">
        <v>39436</v>
      </c>
      <c r="Q215" s="108"/>
    </row>
    <row r="216" spans="1:17" s="7" customFormat="1" ht="90">
      <c r="A216" s="145"/>
      <c r="B216" s="147" t="s">
        <v>553</v>
      </c>
      <c r="C216" s="147"/>
      <c r="D216" s="163" t="s">
        <v>793</v>
      </c>
      <c r="E216" s="147"/>
      <c r="F216" s="37">
        <v>0.8</v>
      </c>
      <c r="G216" s="102"/>
      <c r="H216" s="102"/>
      <c r="I216" s="102"/>
      <c r="J216" s="108"/>
      <c r="K216" s="108"/>
      <c r="L216" s="108"/>
      <c r="M216" s="108"/>
      <c r="N216" s="108">
        <v>39151</v>
      </c>
      <c r="O216" s="108"/>
      <c r="P216" s="108">
        <v>39436</v>
      </c>
      <c r="Q216" s="108"/>
    </row>
    <row r="217" spans="1:17" s="7" customFormat="1" ht="56.25">
      <c r="A217" s="145"/>
      <c r="B217" s="147" t="s">
        <v>554</v>
      </c>
      <c r="C217" s="147"/>
      <c r="D217" s="155" t="s">
        <v>794</v>
      </c>
      <c r="E217" s="147"/>
      <c r="F217" s="29">
        <v>0.4</v>
      </c>
      <c r="G217" s="148"/>
      <c r="H217" s="29">
        <v>0.4</v>
      </c>
      <c r="I217" s="102"/>
      <c r="J217" s="108"/>
      <c r="K217" s="108"/>
      <c r="L217" s="108"/>
      <c r="M217" s="108"/>
      <c r="N217" s="108">
        <v>39000</v>
      </c>
      <c r="O217" s="108">
        <v>39000</v>
      </c>
      <c r="P217" s="108">
        <v>39082</v>
      </c>
      <c r="Q217" s="108">
        <v>39082</v>
      </c>
    </row>
    <row r="218" spans="1:17" s="7" customFormat="1" ht="56.25">
      <c r="A218" s="145"/>
      <c r="B218" s="147" t="s">
        <v>554</v>
      </c>
      <c r="C218" s="147"/>
      <c r="D218" s="155" t="s">
        <v>794</v>
      </c>
      <c r="E218" s="147"/>
      <c r="F218" s="29">
        <v>1</v>
      </c>
      <c r="G218" s="148"/>
      <c r="H218" s="102"/>
      <c r="I218" s="102"/>
      <c r="J218" s="151"/>
      <c r="K218" s="151"/>
      <c r="L218" s="151"/>
      <c r="M218" s="151"/>
      <c r="N218" s="108">
        <v>39151</v>
      </c>
      <c r="O218" s="108"/>
      <c r="P218" s="108">
        <v>39447</v>
      </c>
      <c r="Q218" s="108"/>
    </row>
    <row r="219" spans="1:17" s="7" customFormat="1" ht="33.75">
      <c r="A219" s="145"/>
      <c r="B219" s="147" t="s">
        <v>555</v>
      </c>
      <c r="C219" s="147"/>
      <c r="D219" s="155" t="s">
        <v>795</v>
      </c>
      <c r="E219" s="147"/>
      <c r="F219" s="29">
        <v>0.3</v>
      </c>
      <c r="G219" s="148"/>
      <c r="H219" s="29">
        <v>0.3</v>
      </c>
      <c r="I219" s="102"/>
      <c r="J219" s="56"/>
      <c r="K219" s="56"/>
      <c r="L219" s="108"/>
      <c r="M219" s="108"/>
      <c r="N219" s="108">
        <v>38930</v>
      </c>
      <c r="O219" s="108">
        <v>38930</v>
      </c>
      <c r="P219" s="108">
        <v>39082</v>
      </c>
      <c r="Q219" s="108">
        <v>39082</v>
      </c>
    </row>
    <row r="220" spans="1:17" s="7" customFormat="1" ht="180">
      <c r="A220" s="145"/>
      <c r="B220" s="147" t="s">
        <v>556</v>
      </c>
      <c r="C220" s="147"/>
      <c r="D220" s="146" t="s">
        <v>796</v>
      </c>
      <c r="E220" s="147"/>
      <c r="F220" s="29">
        <v>0.5</v>
      </c>
      <c r="G220" s="148">
        <v>0.2</v>
      </c>
      <c r="H220" s="102"/>
      <c r="I220" s="102"/>
      <c r="J220" s="151"/>
      <c r="K220" s="151"/>
      <c r="L220" s="151"/>
      <c r="M220" s="151"/>
      <c r="N220" s="108">
        <v>39151</v>
      </c>
      <c r="O220" s="108"/>
      <c r="P220" s="108">
        <v>39447</v>
      </c>
      <c r="Q220" s="108"/>
    </row>
    <row r="221" spans="1:17" s="7" customFormat="1" ht="112.5">
      <c r="A221" s="145"/>
      <c r="B221" s="147" t="s">
        <v>557</v>
      </c>
      <c r="C221" s="147"/>
      <c r="D221" s="146" t="s">
        <v>797</v>
      </c>
      <c r="E221" s="147"/>
      <c r="F221" s="29">
        <v>0.5</v>
      </c>
      <c r="G221" s="148">
        <v>0.1</v>
      </c>
      <c r="H221" s="102"/>
      <c r="I221" s="102"/>
      <c r="J221" s="56"/>
      <c r="K221" s="56"/>
      <c r="L221" s="108"/>
      <c r="M221" s="108"/>
      <c r="N221" s="108">
        <v>39083</v>
      </c>
      <c r="O221" s="108"/>
      <c r="P221" s="108">
        <v>39447</v>
      </c>
      <c r="Q221" s="108"/>
    </row>
    <row r="222" spans="1:17" s="7" customFormat="1" ht="146.25">
      <c r="A222" s="145"/>
      <c r="B222" s="147" t="s">
        <v>558</v>
      </c>
      <c r="C222" s="147"/>
      <c r="D222" s="155" t="s">
        <v>798</v>
      </c>
      <c r="E222" s="147"/>
      <c r="F222" s="29">
        <v>0.25</v>
      </c>
      <c r="G222" s="148"/>
      <c r="H222" s="102"/>
      <c r="I222" s="102"/>
      <c r="J222" s="151"/>
      <c r="K222" s="151"/>
      <c r="L222" s="151"/>
      <c r="M222" s="151"/>
      <c r="N222" s="108">
        <v>39151</v>
      </c>
      <c r="O222" s="108"/>
      <c r="P222" s="108">
        <v>39447</v>
      </c>
      <c r="Q222" s="108"/>
    </row>
    <row r="223" spans="1:17" s="7" customFormat="1" ht="78.75">
      <c r="A223" s="145"/>
      <c r="B223" s="147" t="s">
        <v>559</v>
      </c>
      <c r="C223" s="147"/>
      <c r="D223" s="155" t="s">
        <v>799</v>
      </c>
      <c r="E223" s="147"/>
      <c r="F223" s="29">
        <v>0.15</v>
      </c>
      <c r="G223" s="148">
        <v>0.085</v>
      </c>
      <c r="H223" s="29">
        <v>0.15</v>
      </c>
      <c r="I223" s="148">
        <v>0.089</v>
      </c>
      <c r="J223" s="56"/>
      <c r="K223" s="56"/>
      <c r="L223" s="108"/>
      <c r="M223" s="108"/>
      <c r="N223" s="108">
        <v>38930</v>
      </c>
      <c r="O223" s="108">
        <v>38930</v>
      </c>
      <c r="P223" s="108">
        <v>39082</v>
      </c>
      <c r="Q223" s="108">
        <v>39082</v>
      </c>
    </row>
    <row r="224" spans="1:17" s="7" customFormat="1" ht="78.75">
      <c r="A224" s="145"/>
      <c r="B224" s="147" t="s">
        <v>560</v>
      </c>
      <c r="C224" s="147"/>
      <c r="D224" s="155" t="s">
        <v>800</v>
      </c>
      <c r="E224" s="147"/>
      <c r="F224" s="29">
        <v>0.2</v>
      </c>
      <c r="G224" s="148">
        <v>0.15</v>
      </c>
      <c r="H224" s="102"/>
      <c r="I224" s="102"/>
      <c r="J224" s="151"/>
      <c r="K224" s="151"/>
      <c r="L224" s="151"/>
      <c r="M224" s="151"/>
      <c r="N224" s="108">
        <v>39083</v>
      </c>
      <c r="O224" s="108"/>
      <c r="P224" s="108">
        <v>39447</v>
      </c>
      <c r="Q224" s="108"/>
    </row>
    <row r="225" spans="1:17" s="7" customFormat="1" ht="78.75">
      <c r="A225" s="145"/>
      <c r="B225" s="147" t="s">
        <v>561</v>
      </c>
      <c r="C225" s="147"/>
      <c r="D225" s="155" t="s">
        <v>801</v>
      </c>
      <c r="E225" s="147"/>
      <c r="F225" s="29">
        <v>0.1</v>
      </c>
      <c r="G225" s="148"/>
      <c r="H225" s="29">
        <v>0.1</v>
      </c>
      <c r="I225" s="102"/>
      <c r="J225" s="56"/>
      <c r="K225" s="56"/>
      <c r="L225" s="108"/>
      <c r="M225" s="108"/>
      <c r="N225" s="108">
        <v>38930</v>
      </c>
      <c r="O225" s="108">
        <v>38930</v>
      </c>
      <c r="P225" s="108">
        <v>39082</v>
      </c>
      <c r="Q225" s="108">
        <v>39082</v>
      </c>
    </row>
    <row r="226" spans="1:17" s="7" customFormat="1" ht="78.75">
      <c r="A226" s="145"/>
      <c r="B226" s="147" t="s">
        <v>562</v>
      </c>
      <c r="C226" s="147"/>
      <c r="D226" s="155" t="s">
        <v>802</v>
      </c>
      <c r="E226" s="147"/>
      <c r="F226" s="29">
        <v>0.2</v>
      </c>
      <c r="G226" s="148">
        <v>0.15</v>
      </c>
      <c r="H226" s="102"/>
      <c r="I226" s="102"/>
      <c r="J226" s="151"/>
      <c r="K226" s="151"/>
      <c r="L226" s="151"/>
      <c r="M226" s="151"/>
      <c r="N226" s="108">
        <v>39083</v>
      </c>
      <c r="O226" s="108"/>
      <c r="P226" s="108">
        <v>39447</v>
      </c>
      <c r="Q226" s="108"/>
    </row>
    <row r="227" spans="1:17" s="7" customFormat="1" ht="56.25">
      <c r="A227" s="145"/>
      <c r="B227" s="147" t="s">
        <v>563</v>
      </c>
      <c r="C227" s="147"/>
      <c r="D227" s="155" t="s">
        <v>803</v>
      </c>
      <c r="E227" s="147"/>
      <c r="F227" s="148"/>
      <c r="G227" s="29">
        <v>0.2</v>
      </c>
      <c r="H227" s="102"/>
      <c r="I227" s="29">
        <v>0.2</v>
      </c>
      <c r="J227" s="56"/>
      <c r="K227" s="56"/>
      <c r="L227" s="108"/>
      <c r="M227" s="108"/>
      <c r="N227" s="108">
        <v>38930</v>
      </c>
      <c r="O227" s="108">
        <v>38930</v>
      </c>
      <c r="P227" s="108">
        <v>39082</v>
      </c>
      <c r="Q227" s="108">
        <v>39082</v>
      </c>
    </row>
    <row r="228" spans="1:17" s="7" customFormat="1" ht="56.25">
      <c r="A228" s="145"/>
      <c r="B228" s="147" t="s">
        <v>564</v>
      </c>
      <c r="C228" s="147"/>
      <c r="D228" s="155" t="s">
        <v>804</v>
      </c>
      <c r="E228" s="147"/>
      <c r="F228" s="29">
        <v>0.2</v>
      </c>
      <c r="G228" s="148">
        <v>0.4</v>
      </c>
      <c r="H228" s="102"/>
      <c r="I228" s="102"/>
      <c r="J228" s="151"/>
      <c r="K228" s="151"/>
      <c r="L228" s="151"/>
      <c r="M228" s="151"/>
      <c r="N228" s="108">
        <v>39083</v>
      </c>
      <c r="O228" s="108"/>
      <c r="P228" s="108">
        <v>39447</v>
      </c>
      <c r="Q228" s="108"/>
    </row>
    <row r="229" spans="1:17" s="7" customFormat="1" ht="56.25">
      <c r="A229" s="145"/>
      <c r="B229" s="147" t="s">
        <v>565</v>
      </c>
      <c r="C229" s="147"/>
      <c r="D229" s="155" t="s">
        <v>805</v>
      </c>
      <c r="E229" s="147"/>
      <c r="F229" s="148"/>
      <c r="G229" s="29">
        <v>0.05</v>
      </c>
      <c r="H229" s="102"/>
      <c r="I229" s="29">
        <v>0.052</v>
      </c>
      <c r="J229" s="56"/>
      <c r="K229" s="56"/>
      <c r="L229" s="108"/>
      <c r="M229" s="108"/>
      <c r="N229" s="108">
        <v>38930</v>
      </c>
      <c r="O229" s="108">
        <v>38930</v>
      </c>
      <c r="P229" s="108">
        <v>39082</v>
      </c>
      <c r="Q229" s="108">
        <v>39082</v>
      </c>
    </row>
    <row r="230" spans="1:17" s="7" customFormat="1" ht="56.25">
      <c r="A230" s="145"/>
      <c r="B230" s="147" t="s">
        <v>566</v>
      </c>
      <c r="C230" s="147"/>
      <c r="D230" s="155" t="s">
        <v>806</v>
      </c>
      <c r="E230" s="147"/>
      <c r="F230" s="29">
        <v>0.2</v>
      </c>
      <c r="G230" s="148">
        <v>0.2</v>
      </c>
      <c r="H230" s="102"/>
      <c r="I230" s="102"/>
      <c r="J230" s="151"/>
      <c r="K230" s="151"/>
      <c r="L230" s="151"/>
      <c r="M230" s="151"/>
      <c r="N230" s="108">
        <v>39083</v>
      </c>
      <c r="O230" s="108"/>
      <c r="P230" s="108">
        <v>39447</v>
      </c>
      <c r="Q230" s="108"/>
    </row>
    <row r="231" spans="1:17" s="7" customFormat="1" ht="45">
      <c r="A231" s="145"/>
      <c r="B231" s="147" t="s">
        <v>567</v>
      </c>
      <c r="C231" s="147"/>
      <c r="D231" s="155" t="s">
        <v>807</v>
      </c>
      <c r="E231" s="147"/>
      <c r="F231" s="148"/>
      <c r="G231" s="29">
        <v>0.07</v>
      </c>
      <c r="H231" s="102"/>
      <c r="I231" s="29">
        <v>0.075</v>
      </c>
      <c r="J231" s="56"/>
      <c r="K231" s="56"/>
      <c r="L231" s="108"/>
      <c r="M231" s="108"/>
      <c r="N231" s="108">
        <v>38930</v>
      </c>
      <c r="O231" s="108">
        <v>38930</v>
      </c>
      <c r="P231" s="108">
        <v>39082</v>
      </c>
      <c r="Q231" s="108">
        <v>39082</v>
      </c>
    </row>
    <row r="232" spans="1:17" s="7" customFormat="1" ht="45">
      <c r="A232" s="145"/>
      <c r="B232" s="147" t="s">
        <v>568</v>
      </c>
      <c r="C232" s="147"/>
      <c r="D232" s="155" t="s">
        <v>808</v>
      </c>
      <c r="E232" s="147"/>
      <c r="F232" s="29">
        <v>0.25</v>
      </c>
      <c r="G232" s="148">
        <v>0.2</v>
      </c>
      <c r="H232" s="102"/>
      <c r="I232" s="102"/>
      <c r="J232" s="151"/>
      <c r="K232" s="151"/>
      <c r="L232" s="151"/>
      <c r="M232" s="151"/>
      <c r="N232" s="108">
        <v>39083</v>
      </c>
      <c r="O232" s="108"/>
      <c r="P232" s="108">
        <v>39447</v>
      </c>
      <c r="Q232" s="108"/>
    </row>
    <row r="233" spans="1:17" s="7" customFormat="1" ht="45">
      <c r="A233" s="145"/>
      <c r="B233" s="147" t="s">
        <v>569</v>
      </c>
      <c r="C233" s="147"/>
      <c r="D233" s="155" t="s">
        <v>809</v>
      </c>
      <c r="E233" s="147"/>
      <c r="F233" s="148"/>
      <c r="G233" s="29">
        <v>0.05</v>
      </c>
      <c r="H233" s="102"/>
      <c r="I233" s="29">
        <v>0.052</v>
      </c>
      <c r="J233" s="56"/>
      <c r="K233" s="56"/>
      <c r="L233" s="108"/>
      <c r="M233" s="108"/>
      <c r="N233" s="108">
        <v>38930</v>
      </c>
      <c r="O233" s="108">
        <v>38930</v>
      </c>
      <c r="P233" s="108">
        <v>39082</v>
      </c>
      <c r="Q233" s="108">
        <v>39082</v>
      </c>
    </row>
    <row r="234" spans="1:17" s="7" customFormat="1" ht="56.25">
      <c r="A234" s="145"/>
      <c r="B234" s="147" t="s">
        <v>570</v>
      </c>
      <c r="C234" s="147"/>
      <c r="D234" s="155" t="s">
        <v>1166</v>
      </c>
      <c r="E234" s="147"/>
      <c r="F234" s="29">
        <v>0.5</v>
      </c>
      <c r="G234" s="148">
        <v>0.2</v>
      </c>
      <c r="H234" s="102"/>
      <c r="I234" s="102"/>
      <c r="J234" s="151"/>
      <c r="K234" s="151"/>
      <c r="L234" s="151"/>
      <c r="M234" s="151"/>
      <c r="N234" s="108">
        <v>39083</v>
      </c>
      <c r="O234" s="108"/>
      <c r="P234" s="108">
        <v>39447</v>
      </c>
      <c r="Q234" s="108"/>
    </row>
    <row r="235" spans="1:17" s="7" customFormat="1" ht="45">
      <c r="A235" s="145"/>
      <c r="B235" s="147" t="s">
        <v>571</v>
      </c>
      <c r="C235" s="147"/>
      <c r="D235" s="155" t="s">
        <v>658</v>
      </c>
      <c r="E235" s="147"/>
      <c r="F235" s="29">
        <v>0.2</v>
      </c>
      <c r="G235" s="148">
        <v>0.04</v>
      </c>
      <c r="H235" s="29">
        <v>0.2</v>
      </c>
      <c r="I235" s="148">
        <v>0.04</v>
      </c>
      <c r="J235" s="56"/>
      <c r="K235" s="56"/>
      <c r="L235" s="108"/>
      <c r="M235" s="108"/>
      <c r="N235" s="108">
        <v>38930</v>
      </c>
      <c r="O235" s="108">
        <v>38930</v>
      </c>
      <c r="P235" s="108">
        <v>39082</v>
      </c>
      <c r="Q235" s="108">
        <v>39082</v>
      </c>
    </row>
    <row r="236" spans="1:17" s="7" customFormat="1" ht="45">
      <c r="A236" s="145"/>
      <c r="B236" s="147" t="s">
        <v>572</v>
      </c>
      <c r="C236" s="147"/>
      <c r="D236" s="155" t="s">
        <v>659</v>
      </c>
      <c r="E236" s="147"/>
      <c r="F236" s="29">
        <v>0.6</v>
      </c>
      <c r="G236" s="148"/>
      <c r="H236" s="102"/>
      <c r="I236" s="102"/>
      <c r="J236" s="151"/>
      <c r="K236" s="151"/>
      <c r="L236" s="151"/>
      <c r="M236" s="151"/>
      <c r="N236" s="108">
        <v>39083</v>
      </c>
      <c r="O236" s="108"/>
      <c r="P236" s="108">
        <v>39447</v>
      </c>
      <c r="Q236" s="108"/>
    </row>
    <row r="237" spans="1:17" s="7" customFormat="1" ht="39" customHeight="1">
      <c r="A237" s="145"/>
      <c r="B237" s="147" t="s">
        <v>573</v>
      </c>
      <c r="C237" s="147"/>
      <c r="D237" s="155" t="s">
        <v>660</v>
      </c>
      <c r="E237" s="147"/>
      <c r="F237" s="29">
        <v>0.5</v>
      </c>
      <c r="G237" s="148"/>
      <c r="H237" s="102"/>
      <c r="I237" s="102"/>
      <c r="J237" s="151"/>
      <c r="K237" s="151"/>
      <c r="L237" s="151"/>
      <c r="M237" s="151"/>
      <c r="N237" s="108">
        <v>39083</v>
      </c>
      <c r="O237" s="108"/>
      <c r="P237" s="108">
        <v>39447</v>
      </c>
      <c r="Q237" s="108"/>
    </row>
    <row r="238" spans="2:17" s="7" customFormat="1" ht="71.25" customHeight="1">
      <c r="B238" s="159" t="s">
        <v>574</v>
      </c>
      <c r="C238" s="56" t="s">
        <v>994</v>
      </c>
      <c r="D238" s="146" t="s">
        <v>712</v>
      </c>
      <c r="E238" s="64" t="s">
        <v>995</v>
      </c>
      <c r="F238" s="29">
        <v>15.5</v>
      </c>
      <c r="G238" s="148"/>
      <c r="H238" s="29">
        <v>15.5</v>
      </c>
      <c r="I238" s="56">
        <v>1.352</v>
      </c>
      <c r="J238" s="55">
        <v>38970</v>
      </c>
      <c r="K238" s="108">
        <v>38999</v>
      </c>
      <c r="L238" s="55">
        <v>39000</v>
      </c>
      <c r="M238" s="108">
        <v>39030</v>
      </c>
      <c r="N238" s="55">
        <v>39020</v>
      </c>
      <c r="O238" s="108">
        <v>39042</v>
      </c>
      <c r="P238" s="55">
        <v>39082</v>
      </c>
      <c r="Q238" s="55">
        <v>39082</v>
      </c>
    </row>
    <row r="239" spans="2:17" s="7" customFormat="1" ht="72.75" customHeight="1">
      <c r="B239" s="159" t="s">
        <v>575</v>
      </c>
      <c r="C239" s="159"/>
      <c r="D239" s="146" t="s">
        <v>713</v>
      </c>
      <c r="E239" s="147"/>
      <c r="F239" s="29"/>
      <c r="G239" s="148"/>
      <c r="H239" s="56"/>
      <c r="I239" s="56"/>
      <c r="J239" s="108"/>
      <c r="K239" s="108"/>
      <c r="L239" s="108"/>
      <c r="M239" s="108"/>
      <c r="N239" s="108">
        <v>39083</v>
      </c>
      <c r="O239" s="108"/>
      <c r="P239" s="108">
        <v>39263</v>
      </c>
      <c r="Q239" s="108"/>
    </row>
    <row r="240" spans="2:17" s="7" customFormat="1" ht="60.75" customHeight="1">
      <c r="B240" s="159" t="s">
        <v>576</v>
      </c>
      <c r="C240" s="159"/>
      <c r="D240" s="146" t="s">
        <v>714</v>
      </c>
      <c r="E240" s="147"/>
      <c r="F240" s="29"/>
      <c r="G240" s="148"/>
      <c r="H240" s="56"/>
      <c r="I240" s="56"/>
      <c r="J240" s="108"/>
      <c r="K240" s="108"/>
      <c r="L240" s="108"/>
      <c r="M240" s="108"/>
      <c r="N240" s="108">
        <v>39042</v>
      </c>
      <c r="O240" s="108">
        <v>39042</v>
      </c>
      <c r="P240" s="108">
        <v>39082</v>
      </c>
      <c r="Q240" s="108">
        <v>39082</v>
      </c>
    </row>
    <row r="241" spans="2:17" s="7" customFormat="1" ht="62.25" customHeight="1">
      <c r="B241" s="159" t="s">
        <v>577</v>
      </c>
      <c r="C241" s="159"/>
      <c r="D241" s="146" t="s">
        <v>715</v>
      </c>
      <c r="E241" s="147"/>
      <c r="F241" s="29"/>
      <c r="G241" s="148"/>
      <c r="H241" s="56"/>
      <c r="I241" s="56"/>
      <c r="J241" s="108"/>
      <c r="K241" s="108"/>
      <c r="L241" s="108"/>
      <c r="M241" s="108"/>
      <c r="N241" s="108">
        <v>39083</v>
      </c>
      <c r="O241" s="108"/>
      <c r="P241" s="108">
        <v>39263</v>
      </c>
      <c r="Q241" s="108"/>
    </row>
    <row r="242" spans="2:17" s="7" customFormat="1" ht="56.25">
      <c r="B242" s="159" t="s">
        <v>578</v>
      </c>
      <c r="C242" s="56" t="s">
        <v>996</v>
      </c>
      <c r="D242" s="146" t="s">
        <v>716</v>
      </c>
      <c r="E242" s="64" t="s">
        <v>997</v>
      </c>
      <c r="F242" s="29">
        <v>3</v>
      </c>
      <c r="G242" s="148"/>
      <c r="H242" s="29">
        <v>3</v>
      </c>
      <c r="I242" s="56">
        <v>0.682</v>
      </c>
      <c r="J242" s="55">
        <v>38888</v>
      </c>
      <c r="K242" s="108">
        <v>38978</v>
      </c>
      <c r="L242" s="55">
        <v>38918</v>
      </c>
      <c r="M242" s="108">
        <v>39009</v>
      </c>
      <c r="N242" s="55">
        <v>38939</v>
      </c>
      <c r="O242" s="108">
        <v>39015</v>
      </c>
      <c r="P242" s="55">
        <v>39082</v>
      </c>
      <c r="Q242" s="55">
        <v>39082</v>
      </c>
    </row>
    <row r="243" spans="2:17" s="7" customFormat="1" ht="56.25">
      <c r="B243" s="159" t="s">
        <v>579</v>
      </c>
      <c r="C243" s="159"/>
      <c r="D243" s="146" t="s">
        <v>717</v>
      </c>
      <c r="E243" s="147"/>
      <c r="F243" s="29">
        <v>3</v>
      </c>
      <c r="G243" s="148"/>
      <c r="H243" s="56"/>
      <c r="I243" s="56"/>
      <c r="J243" s="108">
        <v>39092</v>
      </c>
      <c r="K243" s="108"/>
      <c r="L243" s="108">
        <v>39123</v>
      </c>
      <c r="M243" s="108"/>
      <c r="N243" s="108">
        <v>39142</v>
      </c>
      <c r="O243" s="108"/>
      <c r="P243" s="108">
        <v>39447</v>
      </c>
      <c r="Q243" s="108"/>
    </row>
    <row r="244" spans="2:17" s="7" customFormat="1" ht="67.5">
      <c r="B244" s="159" t="s">
        <v>580</v>
      </c>
      <c r="C244" s="159"/>
      <c r="D244" s="146" t="s">
        <v>718</v>
      </c>
      <c r="E244" s="147"/>
      <c r="F244" s="29">
        <v>5</v>
      </c>
      <c r="G244" s="148"/>
      <c r="H244" s="56"/>
      <c r="I244" s="56"/>
      <c r="J244" s="108">
        <v>39092</v>
      </c>
      <c r="K244" s="108"/>
      <c r="L244" s="108">
        <v>39123</v>
      </c>
      <c r="M244" s="108"/>
      <c r="N244" s="108">
        <v>39142</v>
      </c>
      <c r="O244" s="108"/>
      <c r="P244" s="108">
        <v>39447</v>
      </c>
      <c r="Q244" s="108"/>
    </row>
    <row r="245" spans="2:17" s="7" customFormat="1" ht="78.75">
      <c r="B245" s="159" t="s">
        <v>581</v>
      </c>
      <c r="C245" s="56" t="s">
        <v>998</v>
      </c>
      <c r="D245" s="155" t="s">
        <v>999</v>
      </c>
      <c r="E245" s="164" t="s">
        <v>963</v>
      </c>
      <c r="F245" s="29">
        <f>0.42206+0.462+0.55923+0.22+0.02418+0.10742+0.25298</f>
        <v>2.0478700000000005</v>
      </c>
      <c r="G245" s="148"/>
      <c r="H245" s="29">
        <f>0.42206+0.462+0.55923+0.22+0.02418+0.10742+0.25298</f>
        <v>2.0478700000000005</v>
      </c>
      <c r="I245" s="56"/>
      <c r="J245" s="55">
        <v>38970</v>
      </c>
      <c r="K245" s="108">
        <v>38978</v>
      </c>
      <c r="L245" s="55">
        <v>39000</v>
      </c>
      <c r="M245" s="108">
        <v>39009</v>
      </c>
      <c r="N245" s="55">
        <v>39020</v>
      </c>
      <c r="O245" s="56" t="s">
        <v>1000</v>
      </c>
      <c r="P245" s="55">
        <v>39082</v>
      </c>
      <c r="Q245" s="55">
        <v>39082</v>
      </c>
    </row>
    <row r="246" spans="2:17" s="7" customFormat="1" ht="33.75">
      <c r="B246" s="159" t="s">
        <v>581</v>
      </c>
      <c r="C246" s="159"/>
      <c r="D246" s="146" t="s">
        <v>1198</v>
      </c>
      <c r="E246" s="147"/>
      <c r="F246" s="29">
        <v>1.2</v>
      </c>
      <c r="G246" s="148">
        <v>0.12</v>
      </c>
      <c r="H246" s="56"/>
      <c r="I246" s="56"/>
      <c r="J246" s="108">
        <v>39182</v>
      </c>
      <c r="K246" s="108"/>
      <c r="L246" s="108">
        <v>39212</v>
      </c>
      <c r="M246" s="108"/>
      <c r="N246" s="108">
        <v>39232</v>
      </c>
      <c r="O246" s="108"/>
      <c r="P246" s="108">
        <v>39447</v>
      </c>
      <c r="Q246" s="108"/>
    </row>
    <row r="247" spans="2:17" s="7" customFormat="1" ht="78.75">
      <c r="B247" s="159" t="s">
        <v>582</v>
      </c>
      <c r="C247" s="56" t="s">
        <v>998</v>
      </c>
      <c r="D247" s="146" t="s">
        <v>999</v>
      </c>
      <c r="E247" s="164" t="s">
        <v>963</v>
      </c>
      <c r="F247" s="29">
        <f>0.67487+0.25587+0.43208+0.6964+0.16801</f>
        <v>2.2272299999999996</v>
      </c>
      <c r="G247" s="148"/>
      <c r="H247" s="29">
        <f>0.67487+0.25587+0.43208+0.6964+0.16801</f>
        <v>2.2272299999999996</v>
      </c>
      <c r="I247" s="56"/>
      <c r="J247" s="55">
        <v>39102</v>
      </c>
      <c r="K247" s="108">
        <v>38978</v>
      </c>
      <c r="L247" s="55">
        <v>39133</v>
      </c>
      <c r="M247" s="108">
        <v>39009</v>
      </c>
      <c r="N247" s="55">
        <v>39151</v>
      </c>
      <c r="O247" s="108">
        <v>39024</v>
      </c>
      <c r="P247" s="55">
        <v>39447</v>
      </c>
      <c r="Q247" s="55">
        <v>39082</v>
      </c>
    </row>
    <row r="248" spans="2:17" s="7" customFormat="1" ht="72.75" customHeight="1">
      <c r="B248" s="159" t="s">
        <v>583</v>
      </c>
      <c r="C248" s="56" t="s">
        <v>1199</v>
      </c>
      <c r="D248" s="146" t="s">
        <v>719</v>
      </c>
      <c r="E248" s="64" t="s">
        <v>1200</v>
      </c>
      <c r="F248" s="29">
        <v>35.76</v>
      </c>
      <c r="G248" s="148"/>
      <c r="H248" s="29">
        <v>35.76</v>
      </c>
      <c r="I248" s="56"/>
      <c r="J248" s="55">
        <v>39151</v>
      </c>
      <c r="K248" s="108">
        <v>39006</v>
      </c>
      <c r="L248" s="55">
        <v>39182</v>
      </c>
      <c r="M248" s="108">
        <v>39037</v>
      </c>
      <c r="N248" s="55">
        <v>39202</v>
      </c>
      <c r="O248" s="108">
        <v>39042</v>
      </c>
      <c r="P248" s="55">
        <v>39447</v>
      </c>
      <c r="Q248" s="108">
        <v>39082</v>
      </c>
    </row>
    <row r="249" spans="2:17" s="7" customFormat="1" ht="72" customHeight="1">
      <c r="B249" s="159" t="s">
        <v>583</v>
      </c>
      <c r="C249" s="159"/>
      <c r="D249" s="146" t="s">
        <v>719</v>
      </c>
      <c r="E249" s="147"/>
      <c r="F249" s="29"/>
      <c r="G249" s="148"/>
      <c r="H249" s="56"/>
      <c r="I249" s="56"/>
      <c r="J249" s="108"/>
      <c r="K249" s="108"/>
      <c r="L249" s="108"/>
      <c r="M249" s="108"/>
      <c r="N249" s="108">
        <v>39083</v>
      </c>
      <c r="O249" s="108"/>
      <c r="P249" s="108">
        <v>39263</v>
      </c>
      <c r="Q249" s="108"/>
    </row>
    <row r="250" spans="2:17" s="7" customFormat="1" ht="78.75">
      <c r="B250" s="159" t="s">
        <v>584</v>
      </c>
      <c r="C250" s="159"/>
      <c r="D250" s="146" t="s">
        <v>720</v>
      </c>
      <c r="E250" s="56"/>
      <c r="F250" s="29">
        <v>1.1</v>
      </c>
      <c r="G250" s="148"/>
      <c r="H250" s="29">
        <v>1.1</v>
      </c>
      <c r="I250" s="102"/>
      <c r="J250" s="56"/>
      <c r="K250" s="56"/>
      <c r="L250" s="108"/>
      <c r="M250" s="108"/>
      <c r="N250" s="108">
        <v>38930</v>
      </c>
      <c r="O250" s="108">
        <v>38930</v>
      </c>
      <c r="P250" s="108">
        <v>39082</v>
      </c>
      <c r="Q250" s="108">
        <v>39082</v>
      </c>
    </row>
    <row r="251" spans="2:17" s="7" customFormat="1" ht="78.75">
      <c r="B251" s="159" t="s">
        <v>585</v>
      </c>
      <c r="C251" s="159"/>
      <c r="D251" s="146" t="s">
        <v>721</v>
      </c>
      <c r="E251" s="56"/>
      <c r="F251" s="29">
        <v>0.4</v>
      </c>
      <c r="G251" s="148"/>
      <c r="H251" s="102"/>
      <c r="I251" s="102"/>
      <c r="J251" s="151"/>
      <c r="K251" s="151"/>
      <c r="L251" s="151"/>
      <c r="M251" s="151"/>
      <c r="N251" s="108">
        <v>39083</v>
      </c>
      <c r="O251" s="108"/>
      <c r="P251" s="108">
        <v>39447</v>
      </c>
      <c r="Q251" s="108"/>
    </row>
    <row r="252" spans="2:17" s="7" customFormat="1" ht="78.75">
      <c r="B252" s="159" t="s">
        <v>586</v>
      </c>
      <c r="C252" s="159"/>
      <c r="D252" s="146" t="s">
        <v>722</v>
      </c>
      <c r="E252" s="56"/>
      <c r="F252" s="29">
        <v>0.15</v>
      </c>
      <c r="G252" s="148">
        <v>0.08</v>
      </c>
      <c r="H252" s="29">
        <v>0.15</v>
      </c>
      <c r="I252" s="148">
        <v>0.082</v>
      </c>
      <c r="J252" s="56"/>
      <c r="K252" s="56"/>
      <c r="L252" s="108"/>
      <c r="M252" s="108"/>
      <c r="N252" s="108">
        <v>38930</v>
      </c>
      <c r="O252" s="108">
        <v>38930</v>
      </c>
      <c r="P252" s="108">
        <v>39082</v>
      </c>
      <c r="Q252" s="108">
        <v>39082</v>
      </c>
    </row>
    <row r="253" spans="2:17" s="7" customFormat="1" ht="78.75">
      <c r="B253" s="159" t="s">
        <v>587</v>
      </c>
      <c r="C253" s="159"/>
      <c r="D253" s="146" t="s">
        <v>723</v>
      </c>
      <c r="E253" s="56"/>
      <c r="F253" s="29">
        <v>0.5</v>
      </c>
      <c r="G253" s="148"/>
      <c r="H253" s="102"/>
      <c r="I253" s="102"/>
      <c r="J253" s="151"/>
      <c r="K253" s="151"/>
      <c r="L253" s="151"/>
      <c r="M253" s="151"/>
      <c r="N253" s="108">
        <v>39083</v>
      </c>
      <c r="O253" s="108"/>
      <c r="P253" s="108">
        <v>39447</v>
      </c>
      <c r="Q253" s="108"/>
    </row>
    <row r="254" spans="2:17" s="7" customFormat="1" ht="15.75" customHeight="1">
      <c r="B254" s="159" t="s">
        <v>588</v>
      </c>
      <c r="C254" s="159"/>
      <c r="D254" s="146" t="s">
        <v>724</v>
      </c>
      <c r="E254" s="147"/>
      <c r="F254" s="149"/>
      <c r="G254" s="29">
        <v>7.865</v>
      </c>
      <c r="H254" s="102"/>
      <c r="I254" s="29">
        <v>7.865</v>
      </c>
      <c r="J254" s="56"/>
      <c r="K254" s="56"/>
      <c r="L254" s="56"/>
      <c r="M254" s="56"/>
      <c r="N254" s="166">
        <v>38890</v>
      </c>
      <c r="O254" s="166">
        <v>38890</v>
      </c>
      <c r="P254" s="166">
        <v>39082</v>
      </c>
      <c r="Q254" s="166">
        <v>39082</v>
      </c>
    </row>
    <row r="255" spans="2:17" s="7" customFormat="1" ht="56.25">
      <c r="B255" s="159" t="s">
        <v>589</v>
      </c>
      <c r="C255" s="56" t="s">
        <v>1201</v>
      </c>
      <c r="D255" s="146" t="s">
        <v>725</v>
      </c>
      <c r="E255" s="64" t="s">
        <v>1202</v>
      </c>
      <c r="F255" s="37">
        <v>58.5</v>
      </c>
      <c r="G255" s="102">
        <v>1</v>
      </c>
      <c r="H255" s="37">
        <v>58.5</v>
      </c>
      <c r="I255" s="102"/>
      <c r="J255" s="55">
        <v>38888</v>
      </c>
      <c r="K255" s="108">
        <v>38925</v>
      </c>
      <c r="L255" s="55">
        <v>38918</v>
      </c>
      <c r="M255" s="108">
        <v>38960</v>
      </c>
      <c r="N255" s="55">
        <v>38939</v>
      </c>
      <c r="O255" s="108">
        <v>38966</v>
      </c>
      <c r="P255" s="55">
        <v>39081</v>
      </c>
      <c r="Q255" s="108">
        <v>39082</v>
      </c>
    </row>
    <row r="256" spans="2:17" s="7" customFormat="1" ht="45">
      <c r="B256" s="159" t="s">
        <v>590</v>
      </c>
      <c r="C256" s="159"/>
      <c r="D256" s="146" t="s">
        <v>56</v>
      </c>
      <c r="E256" s="56"/>
      <c r="F256" s="37">
        <v>0.5</v>
      </c>
      <c r="G256" s="102"/>
      <c r="H256" s="102"/>
      <c r="I256" s="102"/>
      <c r="J256" s="151"/>
      <c r="K256" s="151"/>
      <c r="L256" s="151"/>
      <c r="M256" s="151"/>
      <c r="N256" s="108">
        <v>39083</v>
      </c>
      <c r="O256" s="108"/>
      <c r="P256" s="108">
        <v>39447</v>
      </c>
      <c r="Q256" s="108"/>
    </row>
    <row r="257" spans="2:17" s="7" customFormat="1" ht="72" customHeight="1">
      <c r="B257" s="159" t="s">
        <v>590</v>
      </c>
      <c r="C257" s="159"/>
      <c r="D257" s="146" t="s">
        <v>57</v>
      </c>
      <c r="E257" s="56"/>
      <c r="F257" s="37">
        <v>0.5</v>
      </c>
      <c r="G257" s="102"/>
      <c r="H257" s="102"/>
      <c r="I257" s="102"/>
      <c r="J257" s="151"/>
      <c r="K257" s="151"/>
      <c r="L257" s="151"/>
      <c r="M257" s="151"/>
      <c r="N257" s="108">
        <v>39083</v>
      </c>
      <c r="O257" s="108"/>
      <c r="P257" s="108">
        <v>39447</v>
      </c>
      <c r="Q257" s="108"/>
    </row>
    <row r="258" spans="2:17" s="7" customFormat="1" ht="49.5" customHeight="1">
      <c r="B258" s="159" t="s">
        <v>591</v>
      </c>
      <c r="C258" s="159"/>
      <c r="D258" s="146" t="s">
        <v>58</v>
      </c>
      <c r="E258" s="147"/>
      <c r="F258" s="37">
        <v>3.5</v>
      </c>
      <c r="G258" s="102">
        <v>3.5</v>
      </c>
      <c r="H258" s="56"/>
      <c r="I258" s="56"/>
      <c r="J258" s="108">
        <v>39092</v>
      </c>
      <c r="K258" s="108"/>
      <c r="L258" s="108">
        <v>39123</v>
      </c>
      <c r="M258" s="108"/>
      <c r="N258" s="108">
        <v>39142</v>
      </c>
      <c r="O258" s="108"/>
      <c r="P258" s="108">
        <v>39447</v>
      </c>
      <c r="Q258" s="108"/>
    </row>
    <row r="259" spans="2:17" s="7" customFormat="1" ht="45">
      <c r="B259" s="159" t="s">
        <v>592</v>
      </c>
      <c r="C259" s="159"/>
      <c r="D259" s="146" t="s">
        <v>59</v>
      </c>
      <c r="E259" s="56"/>
      <c r="F259" s="37">
        <v>0.5</v>
      </c>
      <c r="G259" s="102"/>
      <c r="H259" s="102"/>
      <c r="I259" s="102">
        <v>0.957</v>
      </c>
      <c r="J259" s="151"/>
      <c r="K259" s="151"/>
      <c r="L259" s="151"/>
      <c r="M259" s="151"/>
      <c r="N259" s="108">
        <v>39083</v>
      </c>
      <c r="O259" s="108">
        <v>38991</v>
      </c>
      <c r="P259" s="108">
        <v>39447</v>
      </c>
      <c r="Q259" s="108">
        <v>39082</v>
      </c>
    </row>
    <row r="260" spans="2:17" s="7" customFormat="1" ht="135">
      <c r="B260" s="159" t="s">
        <v>593</v>
      </c>
      <c r="C260" s="159"/>
      <c r="D260" s="146" t="s">
        <v>726</v>
      </c>
      <c r="E260" s="56"/>
      <c r="F260" s="37">
        <v>0.2</v>
      </c>
      <c r="G260" s="102">
        <v>0.05</v>
      </c>
      <c r="H260" s="37">
        <v>0.2</v>
      </c>
      <c r="I260" s="102">
        <v>0.052</v>
      </c>
      <c r="J260" s="56"/>
      <c r="K260" s="56"/>
      <c r="L260" s="108"/>
      <c r="M260" s="108"/>
      <c r="N260" s="108">
        <v>38930</v>
      </c>
      <c r="O260" s="108">
        <v>38930</v>
      </c>
      <c r="P260" s="108">
        <v>39082</v>
      </c>
      <c r="Q260" s="108">
        <v>39082</v>
      </c>
    </row>
    <row r="261" spans="2:17" s="7" customFormat="1" ht="45">
      <c r="B261" s="159" t="s">
        <v>594</v>
      </c>
      <c r="C261" s="159"/>
      <c r="D261" s="146" t="s">
        <v>727</v>
      </c>
      <c r="E261" s="56"/>
      <c r="F261" s="37">
        <v>1</v>
      </c>
      <c r="G261" s="102">
        <v>0.2</v>
      </c>
      <c r="H261" s="102"/>
      <c r="I261" s="102"/>
      <c r="J261" s="151"/>
      <c r="K261" s="151"/>
      <c r="L261" s="151"/>
      <c r="M261" s="151"/>
      <c r="N261" s="108">
        <v>39083</v>
      </c>
      <c r="O261" s="108"/>
      <c r="P261" s="108">
        <v>39447</v>
      </c>
      <c r="Q261" s="108"/>
    </row>
    <row r="262" spans="2:17" s="7" customFormat="1" ht="56.25">
      <c r="B262" s="159" t="s">
        <v>595</v>
      </c>
      <c r="C262" s="159"/>
      <c r="D262" s="146" t="s">
        <v>728</v>
      </c>
      <c r="E262" s="56"/>
      <c r="F262" s="149"/>
      <c r="G262" s="37">
        <v>0.05</v>
      </c>
      <c r="H262" s="102"/>
      <c r="I262" s="37">
        <v>0.052</v>
      </c>
      <c r="J262" s="56"/>
      <c r="K262" s="56"/>
      <c r="L262" s="108"/>
      <c r="M262" s="108"/>
      <c r="N262" s="108">
        <v>38930</v>
      </c>
      <c r="O262" s="108">
        <v>38930</v>
      </c>
      <c r="P262" s="108">
        <v>39082</v>
      </c>
      <c r="Q262" s="108">
        <v>39082</v>
      </c>
    </row>
    <row r="263" spans="2:17" s="7" customFormat="1" ht="45">
      <c r="B263" s="159" t="s">
        <v>596</v>
      </c>
      <c r="C263" s="159"/>
      <c r="D263" s="146" t="s">
        <v>729</v>
      </c>
      <c r="E263" s="56"/>
      <c r="F263" s="37">
        <v>1</v>
      </c>
      <c r="G263" s="102">
        <v>0.2</v>
      </c>
      <c r="H263" s="102"/>
      <c r="I263" s="102"/>
      <c r="J263" s="151"/>
      <c r="K263" s="151"/>
      <c r="L263" s="151"/>
      <c r="M263" s="151"/>
      <c r="N263" s="108">
        <v>39083</v>
      </c>
      <c r="O263" s="108"/>
      <c r="P263" s="108">
        <v>39447</v>
      </c>
      <c r="Q263" s="108"/>
    </row>
    <row r="264" spans="2:17" s="7" customFormat="1" ht="45">
      <c r="B264" s="159" t="s">
        <v>597</v>
      </c>
      <c r="C264" s="159"/>
      <c r="D264" s="146" t="s">
        <v>1112</v>
      </c>
      <c r="E264" s="56"/>
      <c r="F264" s="37">
        <v>0.2</v>
      </c>
      <c r="G264" s="102"/>
      <c r="H264" s="37">
        <v>0.2</v>
      </c>
      <c r="I264" s="102"/>
      <c r="J264" s="151"/>
      <c r="K264" s="151"/>
      <c r="L264" s="151"/>
      <c r="M264" s="151"/>
      <c r="N264" s="108">
        <v>38890</v>
      </c>
      <c r="O264" s="108">
        <v>38890</v>
      </c>
      <c r="P264" s="108">
        <v>39082</v>
      </c>
      <c r="Q264" s="108">
        <v>39082</v>
      </c>
    </row>
    <row r="265" spans="2:17" s="7" customFormat="1" ht="45">
      <c r="B265" s="159" t="s">
        <v>598</v>
      </c>
      <c r="C265" s="159"/>
      <c r="D265" s="146" t="s">
        <v>1113</v>
      </c>
      <c r="E265" s="56"/>
      <c r="F265" s="37">
        <v>0.8</v>
      </c>
      <c r="G265" s="102">
        <v>0.3</v>
      </c>
      <c r="H265" s="102"/>
      <c r="I265" s="102"/>
      <c r="J265" s="151"/>
      <c r="K265" s="151"/>
      <c r="L265" s="151"/>
      <c r="M265" s="151"/>
      <c r="N265" s="108">
        <v>39083</v>
      </c>
      <c r="O265" s="108"/>
      <c r="P265" s="108">
        <v>39447</v>
      </c>
      <c r="Q265" s="108"/>
    </row>
    <row r="266" spans="2:17" s="7" customFormat="1" ht="83.25" customHeight="1">
      <c r="B266" s="159" t="s">
        <v>599</v>
      </c>
      <c r="C266" s="159"/>
      <c r="D266" s="146" t="s">
        <v>1114</v>
      </c>
      <c r="E266" s="56"/>
      <c r="F266" s="148"/>
      <c r="G266" s="37">
        <v>0.5</v>
      </c>
      <c r="H266" s="102"/>
      <c r="I266" s="37">
        <v>0.5</v>
      </c>
      <c r="J266" s="151"/>
      <c r="K266" s="151"/>
      <c r="L266" s="151"/>
      <c r="M266" s="151"/>
      <c r="N266" s="108">
        <v>38930</v>
      </c>
      <c r="O266" s="108">
        <v>38930</v>
      </c>
      <c r="P266" s="108">
        <v>39082</v>
      </c>
      <c r="Q266" s="108">
        <v>39082</v>
      </c>
    </row>
    <row r="267" spans="2:17" s="7" customFormat="1" ht="84" customHeight="1">
      <c r="B267" s="159" t="s">
        <v>600</v>
      </c>
      <c r="C267" s="159"/>
      <c r="D267" s="146" t="s">
        <v>1115</v>
      </c>
      <c r="E267" s="56"/>
      <c r="F267" s="148"/>
      <c r="G267" s="37">
        <v>1.5</v>
      </c>
      <c r="H267" s="102"/>
      <c r="I267" s="102"/>
      <c r="J267" s="151"/>
      <c r="K267" s="151"/>
      <c r="L267" s="151"/>
      <c r="M267" s="151"/>
      <c r="N267" s="108">
        <v>39083</v>
      </c>
      <c r="O267" s="108"/>
      <c r="P267" s="108">
        <v>39447</v>
      </c>
      <c r="Q267" s="108"/>
    </row>
    <row r="268" spans="2:17" s="7" customFormat="1" ht="45">
      <c r="B268" s="159" t="s">
        <v>601</v>
      </c>
      <c r="C268" s="159"/>
      <c r="D268" s="146" t="s">
        <v>1116</v>
      </c>
      <c r="E268" s="56"/>
      <c r="F268" s="148"/>
      <c r="G268" s="37">
        <v>0.05</v>
      </c>
      <c r="H268" s="102"/>
      <c r="I268" s="37">
        <v>0.05</v>
      </c>
      <c r="J268" s="151"/>
      <c r="K268" s="151"/>
      <c r="L268" s="151"/>
      <c r="M268" s="151"/>
      <c r="N268" s="108">
        <v>38930</v>
      </c>
      <c r="O268" s="108">
        <v>38930</v>
      </c>
      <c r="P268" s="108">
        <v>39082</v>
      </c>
      <c r="Q268" s="108">
        <v>39082</v>
      </c>
    </row>
    <row r="269" spans="2:17" s="7" customFormat="1" ht="45">
      <c r="B269" s="159" t="s">
        <v>602</v>
      </c>
      <c r="C269" s="159"/>
      <c r="D269" s="146" t="s">
        <v>1117</v>
      </c>
      <c r="E269" s="56"/>
      <c r="F269" s="148"/>
      <c r="G269" s="37">
        <v>0.3</v>
      </c>
      <c r="H269" s="102"/>
      <c r="I269" s="102"/>
      <c r="J269" s="151"/>
      <c r="K269" s="151"/>
      <c r="L269" s="151"/>
      <c r="M269" s="151"/>
      <c r="N269" s="108">
        <v>39083</v>
      </c>
      <c r="O269" s="108"/>
      <c r="P269" s="108">
        <v>39447</v>
      </c>
      <c r="Q269" s="108"/>
    </row>
    <row r="270" spans="2:17" s="7" customFormat="1" ht="59.25" customHeight="1">
      <c r="B270" s="159" t="s">
        <v>603</v>
      </c>
      <c r="C270" s="159"/>
      <c r="D270" s="155" t="s">
        <v>1118</v>
      </c>
      <c r="E270" s="147"/>
      <c r="F270" s="37">
        <v>0.8</v>
      </c>
      <c r="G270" s="102"/>
      <c r="H270" s="56"/>
      <c r="I270" s="56"/>
      <c r="J270" s="108">
        <v>39092</v>
      </c>
      <c r="K270" s="108"/>
      <c r="L270" s="108">
        <v>39123</v>
      </c>
      <c r="M270" s="108"/>
      <c r="N270" s="108">
        <v>39142</v>
      </c>
      <c r="O270" s="108"/>
      <c r="P270" s="108">
        <v>39446</v>
      </c>
      <c r="Q270" s="108"/>
    </row>
    <row r="271" spans="2:17" s="7" customFormat="1" ht="84" customHeight="1">
      <c r="B271" s="159" t="s">
        <v>604</v>
      </c>
      <c r="C271" s="159"/>
      <c r="D271" s="155" t="s">
        <v>1203</v>
      </c>
      <c r="E271" s="147"/>
      <c r="F271" s="37">
        <v>3</v>
      </c>
      <c r="G271" s="102"/>
      <c r="H271" s="56"/>
      <c r="I271" s="56"/>
      <c r="J271" s="108">
        <v>39102</v>
      </c>
      <c r="K271" s="108"/>
      <c r="L271" s="108">
        <v>39133</v>
      </c>
      <c r="M271" s="108"/>
      <c r="N271" s="108">
        <v>39142</v>
      </c>
      <c r="O271" s="108"/>
      <c r="P271" s="108">
        <v>39447</v>
      </c>
      <c r="Q271" s="108"/>
    </row>
    <row r="272" spans="2:17" s="7" customFormat="1" ht="56.25">
      <c r="B272" s="159" t="s">
        <v>605</v>
      </c>
      <c r="C272" s="159"/>
      <c r="D272" s="155" t="s">
        <v>1204</v>
      </c>
      <c r="E272" s="147"/>
      <c r="F272" s="149"/>
      <c r="G272" s="37">
        <v>7.181</v>
      </c>
      <c r="H272" s="102"/>
      <c r="I272" s="37">
        <v>7.182</v>
      </c>
      <c r="J272" s="108"/>
      <c r="K272" s="108"/>
      <c r="L272" s="108"/>
      <c r="M272" s="108"/>
      <c r="N272" s="108">
        <v>38961</v>
      </c>
      <c r="O272" s="108">
        <v>38961</v>
      </c>
      <c r="P272" s="108">
        <v>39082</v>
      </c>
      <c r="Q272" s="108">
        <v>39082</v>
      </c>
    </row>
    <row r="273" spans="2:17" s="7" customFormat="1" ht="90">
      <c r="B273" s="159" t="s">
        <v>605</v>
      </c>
      <c r="C273" s="159"/>
      <c r="D273" s="155" t="s">
        <v>730</v>
      </c>
      <c r="E273" s="147"/>
      <c r="F273" s="37">
        <v>3</v>
      </c>
      <c r="G273" s="102">
        <v>3</v>
      </c>
      <c r="H273" s="56"/>
      <c r="I273" s="56"/>
      <c r="J273" s="108">
        <v>39102</v>
      </c>
      <c r="K273" s="108"/>
      <c r="L273" s="108">
        <v>39133</v>
      </c>
      <c r="M273" s="108"/>
      <c r="N273" s="108">
        <v>39142</v>
      </c>
      <c r="O273" s="108"/>
      <c r="P273" s="108">
        <v>39447</v>
      </c>
      <c r="Q273" s="108"/>
    </row>
    <row r="274" spans="2:17" s="7" customFormat="1" ht="101.25">
      <c r="B274" s="159" t="s">
        <v>606</v>
      </c>
      <c r="C274" s="159"/>
      <c r="D274" s="155" t="s">
        <v>731</v>
      </c>
      <c r="E274" s="147"/>
      <c r="F274" s="37">
        <v>4</v>
      </c>
      <c r="G274" s="102"/>
      <c r="H274" s="37">
        <v>4</v>
      </c>
      <c r="I274" s="56"/>
      <c r="J274" s="108">
        <v>39006</v>
      </c>
      <c r="K274" s="108">
        <v>39006</v>
      </c>
      <c r="L274" s="108">
        <v>39037</v>
      </c>
      <c r="M274" s="108">
        <v>39037</v>
      </c>
      <c r="N274" s="108">
        <v>39048</v>
      </c>
      <c r="O274" s="108">
        <v>39048</v>
      </c>
      <c r="P274" s="108">
        <v>39082</v>
      </c>
      <c r="Q274" s="108">
        <v>39082</v>
      </c>
    </row>
    <row r="275" spans="2:17" s="7" customFormat="1" ht="101.25">
      <c r="B275" s="159" t="s">
        <v>606</v>
      </c>
      <c r="C275" s="159"/>
      <c r="D275" s="155" t="s">
        <v>1205</v>
      </c>
      <c r="E275" s="147"/>
      <c r="F275" s="37">
        <v>5</v>
      </c>
      <c r="G275" s="102"/>
      <c r="H275" s="37">
        <v>5</v>
      </c>
      <c r="I275" s="56"/>
      <c r="J275" s="108"/>
      <c r="K275" s="108"/>
      <c r="L275" s="108"/>
      <c r="M275" s="108"/>
      <c r="N275" s="108">
        <v>38959</v>
      </c>
      <c r="O275" s="108">
        <v>38959</v>
      </c>
      <c r="P275" s="108">
        <v>39082</v>
      </c>
      <c r="Q275" s="108">
        <v>39082</v>
      </c>
    </row>
    <row r="276" spans="2:17" s="7" customFormat="1" ht="101.25">
      <c r="B276" s="159" t="s">
        <v>607</v>
      </c>
      <c r="C276" s="159"/>
      <c r="D276" s="155" t="s">
        <v>1206</v>
      </c>
      <c r="E276" s="147"/>
      <c r="F276" s="37">
        <v>1</v>
      </c>
      <c r="G276" s="102"/>
      <c r="H276" s="56"/>
      <c r="I276" s="56"/>
      <c r="J276" s="108">
        <v>39102</v>
      </c>
      <c r="K276" s="108"/>
      <c r="L276" s="108">
        <v>39133</v>
      </c>
      <c r="M276" s="108"/>
      <c r="N276" s="108">
        <v>39142</v>
      </c>
      <c r="O276" s="108"/>
      <c r="P276" s="108">
        <v>39447</v>
      </c>
      <c r="Q276" s="108"/>
    </row>
    <row r="277" spans="2:17" s="7" customFormat="1" ht="101.25">
      <c r="B277" s="159" t="s">
        <v>607</v>
      </c>
      <c r="C277" s="159"/>
      <c r="D277" s="155" t="s">
        <v>732</v>
      </c>
      <c r="E277" s="147"/>
      <c r="F277" s="37">
        <v>1</v>
      </c>
      <c r="G277" s="102"/>
      <c r="H277" s="56"/>
      <c r="I277" s="56"/>
      <c r="J277" s="108"/>
      <c r="K277" s="108"/>
      <c r="L277" s="108"/>
      <c r="M277" s="108"/>
      <c r="N277" s="108">
        <v>39083</v>
      </c>
      <c r="O277" s="108"/>
      <c r="P277" s="108">
        <v>39447</v>
      </c>
      <c r="Q277" s="108"/>
    </row>
    <row r="278" spans="2:17" s="7" customFormat="1" ht="67.5">
      <c r="B278" s="56" t="s">
        <v>608</v>
      </c>
      <c r="C278" s="56"/>
      <c r="D278" s="150" t="s">
        <v>733</v>
      </c>
      <c r="E278" s="147"/>
      <c r="F278" s="37">
        <v>0.3</v>
      </c>
      <c r="G278" s="102"/>
      <c r="H278" s="37">
        <v>0.3</v>
      </c>
      <c r="I278" s="56"/>
      <c r="J278" s="56"/>
      <c r="K278" s="56"/>
      <c r="L278" s="56"/>
      <c r="M278" s="56"/>
      <c r="N278" s="108">
        <v>38928</v>
      </c>
      <c r="O278" s="108">
        <v>38928</v>
      </c>
      <c r="P278" s="108">
        <v>39082</v>
      </c>
      <c r="Q278" s="108">
        <v>39082</v>
      </c>
    </row>
    <row r="279" spans="2:17" s="7" customFormat="1" ht="45">
      <c r="B279" s="56" t="s">
        <v>609</v>
      </c>
      <c r="C279" s="56"/>
      <c r="D279" s="150" t="s">
        <v>734</v>
      </c>
      <c r="E279" s="147"/>
      <c r="F279" s="37">
        <v>0.3</v>
      </c>
      <c r="G279" s="102"/>
      <c r="H279" s="37">
        <v>0.3</v>
      </c>
      <c r="I279" s="56"/>
      <c r="J279" s="108">
        <v>39006</v>
      </c>
      <c r="K279" s="108">
        <v>39006</v>
      </c>
      <c r="L279" s="108">
        <v>39037</v>
      </c>
      <c r="M279" s="108">
        <v>39037</v>
      </c>
      <c r="N279" s="108">
        <v>39048</v>
      </c>
      <c r="O279" s="108">
        <v>39048</v>
      </c>
      <c r="P279" s="108">
        <v>39082</v>
      </c>
      <c r="Q279" s="108">
        <v>39082</v>
      </c>
    </row>
    <row r="280" spans="2:17" s="7" customFormat="1" ht="90">
      <c r="B280" s="56" t="s">
        <v>610</v>
      </c>
      <c r="C280" s="56"/>
      <c r="D280" s="150" t="s">
        <v>735</v>
      </c>
      <c r="E280" s="147"/>
      <c r="F280" s="37">
        <v>0.3</v>
      </c>
      <c r="G280" s="102"/>
      <c r="H280" s="37">
        <v>0.3</v>
      </c>
      <c r="I280" s="56"/>
      <c r="J280" s="56"/>
      <c r="K280" s="56"/>
      <c r="L280" s="56"/>
      <c r="M280" s="56"/>
      <c r="N280" s="108">
        <v>38928</v>
      </c>
      <c r="O280" s="108">
        <v>38928</v>
      </c>
      <c r="P280" s="108">
        <v>39082</v>
      </c>
      <c r="Q280" s="108">
        <v>39082</v>
      </c>
    </row>
    <row r="281" spans="2:17" s="7" customFormat="1" ht="62.25" customHeight="1">
      <c r="B281" s="56" t="s">
        <v>611</v>
      </c>
      <c r="C281" s="56"/>
      <c r="D281" s="150" t="s">
        <v>736</v>
      </c>
      <c r="E281" s="147"/>
      <c r="F281" s="37">
        <v>0.6</v>
      </c>
      <c r="G281" s="102"/>
      <c r="H281" s="37">
        <v>0.6</v>
      </c>
      <c r="I281" s="56"/>
      <c r="J281" s="56"/>
      <c r="K281" s="56"/>
      <c r="L281" s="56"/>
      <c r="M281" s="56"/>
      <c r="N281" s="108">
        <v>38928</v>
      </c>
      <c r="O281" s="108">
        <v>38928</v>
      </c>
      <c r="P281" s="108">
        <v>39082</v>
      </c>
      <c r="Q281" s="108">
        <v>39082</v>
      </c>
    </row>
    <row r="282" spans="2:17" s="7" customFormat="1" ht="45">
      <c r="B282" s="56" t="s">
        <v>612</v>
      </c>
      <c r="C282" s="56"/>
      <c r="D282" s="150" t="s">
        <v>737</v>
      </c>
      <c r="E282" s="147"/>
      <c r="F282" s="37">
        <v>0.6</v>
      </c>
      <c r="G282" s="102"/>
      <c r="H282" s="56"/>
      <c r="I282" s="56"/>
      <c r="J282" s="56"/>
      <c r="K282" s="56"/>
      <c r="L282" s="56"/>
      <c r="M282" s="56"/>
      <c r="N282" s="108">
        <v>39112</v>
      </c>
      <c r="O282" s="108"/>
      <c r="P282" s="108">
        <v>39416</v>
      </c>
      <c r="Q282" s="108"/>
    </row>
    <row r="283" spans="2:17" s="7" customFormat="1" ht="67.5">
      <c r="B283" s="56" t="s">
        <v>613</v>
      </c>
      <c r="C283" s="56"/>
      <c r="D283" s="150" t="s">
        <v>1157</v>
      </c>
      <c r="E283" s="147"/>
      <c r="F283" s="149">
        <v>1</v>
      </c>
      <c r="G283" s="37">
        <v>1.576</v>
      </c>
      <c r="H283" s="149">
        <v>1</v>
      </c>
      <c r="I283" s="37">
        <v>1.576</v>
      </c>
      <c r="J283" s="56"/>
      <c r="K283" s="56"/>
      <c r="L283" s="56"/>
      <c r="M283" s="56"/>
      <c r="N283" s="108">
        <v>38928</v>
      </c>
      <c r="O283" s="108">
        <v>38928</v>
      </c>
      <c r="P283" s="108">
        <v>39082</v>
      </c>
      <c r="Q283" s="108">
        <v>39082</v>
      </c>
    </row>
    <row r="284" spans="2:17" s="7" customFormat="1" ht="67.5">
      <c r="B284" s="56" t="s">
        <v>614</v>
      </c>
      <c r="C284" s="56"/>
      <c r="D284" s="150" t="s">
        <v>1157</v>
      </c>
      <c r="E284" s="147"/>
      <c r="F284" s="148">
        <v>1</v>
      </c>
      <c r="G284" s="37">
        <v>2.98</v>
      </c>
      <c r="H284" s="56"/>
      <c r="I284" s="56"/>
      <c r="J284" s="56"/>
      <c r="K284" s="56"/>
      <c r="L284" s="56"/>
      <c r="M284" s="56"/>
      <c r="N284" s="108">
        <v>39112</v>
      </c>
      <c r="O284" s="108"/>
      <c r="P284" s="108">
        <v>39416</v>
      </c>
      <c r="Q284" s="108"/>
    </row>
    <row r="285" spans="2:17" s="7" customFormat="1" ht="56.25">
      <c r="B285" s="56" t="s">
        <v>615</v>
      </c>
      <c r="C285" s="56"/>
      <c r="D285" s="150" t="s">
        <v>1158</v>
      </c>
      <c r="E285" s="147"/>
      <c r="F285" s="37">
        <v>1</v>
      </c>
      <c r="G285" s="102"/>
      <c r="H285" s="56"/>
      <c r="I285" s="56"/>
      <c r="J285" s="108">
        <v>39182</v>
      </c>
      <c r="K285" s="108"/>
      <c r="L285" s="108">
        <v>39212</v>
      </c>
      <c r="M285" s="108"/>
      <c r="N285" s="108">
        <v>39232</v>
      </c>
      <c r="O285" s="108"/>
      <c r="P285" s="108">
        <v>39447</v>
      </c>
      <c r="Q285" s="108"/>
    </row>
    <row r="286" spans="2:17" s="7" customFormat="1" ht="22.5">
      <c r="B286" s="56" t="s">
        <v>616</v>
      </c>
      <c r="C286" s="56"/>
      <c r="D286" s="150" t="s">
        <v>846</v>
      </c>
      <c r="E286" s="147"/>
      <c r="F286" s="148"/>
      <c r="G286" s="37">
        <v>8.8</v>
      </c>
      <c r="H286" s="56"/>
      <c r="I286" s="37">
        <v>8.782</v>
      </c>
      <c r="J286" s="56"/>
      <c r="K286" s="56"/>
      <c r="L286" s="56"/>
      <c r="M286" s="56"/>
      <c r="N286" s="108">
        <v>38928</v>
      </c>
      <c r="O286" s="108">
        <v>38928</v>
      </c>
      <c r="P286" s="108">
        <v>39081</v>
      </c>
      <c r="Q286" s="108">
        <v>39081</v>
      </c>
    </row>
    <row r="287" spans="2:17" s="7" customFormat="1" ht="112.5">
      <c r="B287" s="56" t="s">
        <v>616</v>
      </c>
      <c r="C287" s="56"/>
      <c r="D287" s="150" t="s">
        <v>845</v>
      </c>
      <c r="E287" s="147"/>
      <c r="F287" s="37">
        <v>1.2</v>
      </c>
      <c r="G287" s="102"/>
      <c r="H287" s="56"/>
      <c r="I287" s="56"/>
      <c r="J287" s="108">
        <v>39102</v>
      </c>
      <c r="K287" s="108"/>
      <c r="L287" s="108">
        <v>39142</v>
      </c>
      <c r="M287" s="108"/>
      <c r="N287" s="108">
        <v>39171</v>
      </c>
      <c r="O287" s="108"/>
      <c r="P287" s="108">
        <v>39447</v>
      </c>
      <c r="Q287" s="108"/>
    </row>
    <row r="288" spans="2:17" s="7" customFormat="1" ht="33.75">
      <c r="B288" s="56" t="s">
        <v>617</v>
      </c>
      <c r="C288" s="56"/>
      <c r="D288" s="150" t="s">
        <v>847</v>
      </c>
      <c r="E288" s="147"/>
      <c r="F288" s="37">
        <v>0.3</v>
      </c>
      <c r="G288" s="102"/>
      <c r="H288" s="56"/>
      <c r="I288" s="56"/>
      <c r="J288" s="108">
        <v>39102</v>
      </c>
      <c r="K288" s="108"/>
      <c r="L288" s="108">
        <v>39142</v>
      </c>
      <c r="M288" s="108"/>
      <c r="N288" s="108">
        <v>39161</v>
      </c>
      <c r="O288" s="108"/>
      <c r="P288" s="108">
        <v>39447</v>
      </c>
      <c r="Q288" s="108"/>
    </row>
    <row r="289" spans="2:17" s="7" customFormat="1" ht="187.5" customHeight="1">
      <c r="B289" s="56" t="s">
        <v>618</v>
      </c>
      <c r="C289" s="56"/>
      <c r="D289" s="150" t="s">
        <v>848</v>
      </c>
      <c r="E289" s="147"/>
      <c r="F289" s="37">
        <v>0.8</v>
      </c>
      <c r="G289" s="102"/>
      <c r="H289" s="37">
        <v>0.8</v>
      </c>
      <c r="I289" s="56"/>
      <c r="J289" s="108">
        <v>39006</v>
      </c>
      <c r="K289" s="108">
        <v>39006</v>
      </c>
      <c r="L289" s="108">
        <v>39037</v>
      </c>
      <c r="M289" s="108">
        <v>39037</v>
      </c>
      <c r="N289" s="108">
        <v>39048</v>
      </c>
      <c r="O289" s="108">
        <v>39048</v>
      </c>
      <c r="P289" s="108">
        <v>39082</v>
      </c>
      <c r="Q289" s="108">
        <v>39082</v>
      </c>
    </row>
    <row r="290" spans="2:17" s="7" customFormat="1" ht="33.75">
      <c r="B290" s="56" t="s">
        <v>618</v>
      </c>
      <c r="C290" s="56"/>
      <c r="D290" s="150" t="s">
        <v>849</v>
      </c>
      <c r="E290" s="147"/>
      <c r="F290" s="149"/>
      <c r="G290" s="37">
        <v>11.57</v>
      </c>
      <c r="H290" s="56"/>
      <c r="I290" s="56"/>
      <c r="J290" s="108">
        <v>39092</v>
      </c>
      <c r="K290" s="108"/>
      <c r="L290" s="108">
        <v>39123</v>
      </c>
      <c r="M290" s="108"/>
      <c r="N290" s="108">
        <v>39142</v>
      </c>
      <c r="O290" s="108"/>
      <c r="P290" s="108">
        <v>39447</v>
      </c>
      <c r="Q290" s="108"/>
    </row>
    <row r="291" spans="2:17" s="7" customFormat="1" ht="78.75">
      <c r="B291" s="56" t="s">
        <v>619</v>
      </c>
      <c r="C291" s="56"/>
      <c r="D291" s="150" t="s">
        <v>850</v>
      </c>
      <c r="E291" s="147"/>
      <c r="F291" s="37">
        <v>0.9</v>
      </c>
      <c r="G291" s="102"/>
      <c r="H291" s="56"/>
      <c r="I291" s="56"/>
      <c r="J291" s="108">
        <v>39182</v>
      </c>
      <c r="K291" s="108"/>
      <c r="L291" s="108">
        <v>39212</v>
      </c>
      <c r="M291" s="108"/>
      <c r="N291" s="108">
        <v>39232</v>
      </c>
      <c r="O291" s="108"/>
      <c r="P291" s="108">
        <v>39447</v>
      </c>
      <c r="Q291" s="108"/>
    </row>
    <row r="292" spans="2:17" s="7" customFormat="1" ht="51" customHeight="1">
      <c r="B292" s="56" t="s">
        <v>620</v>
      </c>
      <c r="C292" s="56"/>
      <c r="D292" s="150" t="s">
        <v>851</v>
      </c>
      <c r="E292" s="147"/>
      <c r="F292" s="37">
        <v>2</v>
      </c>
      <c r="G292" s="102"/>
      <c r="H292" s="56"/>
      <c r="I292" s="56"/>
      <c r="J292" s="108">
        <v>39182</v>
      </c>
      <c r="K292" s="108"/>
      <c r="L292" s="108">
        <v>39212</v>
      </c>
      <c r="M292" s="108"/>
      <c r="N292" s="108">
        <v>39232</v>
      </c>
      <c r="O292" s="108"/>
      <c r="P292" s="108">
        <v>39447</v>
      </c>
      <c r="Q292" s="108"/>
    </row>
    <row r="293" spans="2:17" s="7" customFormat="1" ht="56.25">
      <c r="B293" s="56" t="s">
        <v>621</v>
      </c>
      <c r="C293" s="56"/>
      <c r="D293" s="150" t="s">
        <v>852</v>
      </c>
      <c r="E293" s="147"/>
      <c r="F293" s="37">
        <v>0.3</v>
      </c>
      <c r="G293" s="102"/>
      <c r="H293" s="37">
        <v>0.3</v>
      </c>
      <c r="I293" s="56"/>
      <c r="J293" s="56"/>
      <c r="K293" s="56"/>
      <c r="L293" s="56"/>
      <c r="M293" s="56"/>
      <c r="N293" s="108">
        <v>38928</v>
      </c>
      <c r="O293" s="108">
        <v>38928</v>
      </c>
      <c r="P293" s="108">
        <v>39082</v>
      </c>
      <c r="Q293" s="108">
        <v>39082</v>
      </c>
    </row>
    <row r="294" spans="2:17" s="7" customFormat="1" ht="72.75" customHeight="1">
      <c r="B294" s="56" t="s">
        <v>622</v>
      </c>
      <c r="C294" s="56" t="s">
        <v>1207</v>
      </c>
      <c r="D294" s="150" t="s">
        <v>853</v>
      </c>
      <c r="E294" s="64" t="s">
        <v>1208</v>
      </c>
      <c r="F294" s="37">
        <v>0.3</v>
      </c>
      <c r="G294" s="102"/>
      <c r="H294" s="37">
        <v>0.3</v>
      </c>
      <c r="I294" s="56"/>
      <c r="J294" s="55">
        <v>38949</v>
      </c>
      <c r="K294" s="108">
        <v>39013</v>
      </c>
      <c r="L294" s="55">
        <v>38980</v>
      </c>
      <c r="M294" s="108">
        <v>39044</v>
      </c>
      <c r="N294" s="55">
        <v>39000</v>
      </c>
      <c r="O294" s="108">
        <v>39050</v>
      </c>
      <c r="P294" s="55">
        <v>39051</v>
      </c>
      <c r="Q294" s="108">
        <v>39082</v>
      </c>
    </row>
    <row r="295" spans="2:17" s="7" customFormat="1" ht="45">
      <c r="B295" s="56" t="s">
        <v>623</v>
      </c>
      <c r="C295" s="56"/>
      <c r="D295" s="150" t="s">
        <v>854</v>
      </c>
      <c r="E295" s="147"/>
      <c r="F295" s="37">
        <v>1</v>
      </c>
      <c r="G295" s="102"/>
      <c r="H295" s="102"/>
      <c r="I295" s="102"/>
      <c r="J295" s="56"/>
      <c r="K295" s="56"/>
      <c r="L295" s="56"/>
      <c r="M295" s="56"/>
      <c r="N295" s="108">
        <v>39112</v>
      </c>
      <c r="O295" s="108"/>
      <c r="P295" s="108">
        <v>39416</v>
      </c>
      <c r="Q295" s="108"/>
    </row>
    <row r="296" spans="2:17" s="7" customFormat="1" ht="56.25">
      <c r="B296" s="56" t="s">
        <v>1124</v>
      </c>
      <c r="C296" s="56"/>
      <c r="D296" s="150" t="s">
        <v>855</v>
      </c>
      <c r="E296" s="147"/>
      <c r="F296" s="37">
        <v>0.2</v>
      </c>
      <c r="G296" s="102"/>
      <c r="H296" s="102"/>
      <c r="I296" s="102"/>
      <c r="J296" s="56"/>
      <c r="K296" s="56"/>
      <c r="L296" s="56"/>
      <c r="M296" s="56"/>
      <c r="N296" s="108">
        <v>39112</v>
      </c>
      <c r="O296" s="108"/>
      <c r="P296" s="108">
        <v>39416</v>
      </c>
      <c r="Q296" s="108"/>
    </row>
    <row r="297" spans="2:17" s="7" customFormat="1" ht="209.25" customHeight="1">
      <c r="B297" s="56" t="s">
        <v>1125</v>
      </c>
      <c r="C297" s="56"/>
      <c r="D297" s="169" t="s">
        <v>856</v>
      </c>
      <c r="E297" s="147"/>
      <c r="F297" s="37">
        <v>3</v>
      </c>
      <c r="G297" s="102">
        <v>1.84</v>
      </c>
      <c r="H297" s="56"/>
      <c r="I297" s="56"/>
      <c r="J297" s="108">
        <v>39102</v>
      </c>
      <c r="K297" s="108"/>
      <c r="L297" s="108">
        <v>39142</v>
      </c>
      <c r="M297" s="108"/>
      <c r="N297" s="108">
        <v>39161</v>
      </c>
      <c r="O297" s="108"/>
      <c r="P297" s="108">
        <v>39447</v>
      </c>
      <c r="Q297" s="108"/>
    </row>
    <row r="298" spans="2:17" s="7" customFormat="1" ht="60.75" customHeight="1">
      <c r="B298" s="56" t="s">
        <v>1126</v>
      </c>
      <c r="C298" s="56"/>
      <c r="D298" s="150" t="s">
        <v>857</v>
      </c>
      <c r="E298" s="147"/>
      <c r="F298" s="37">
        <v>1</v>
      </c>
      <c r="G298" s="102">
        <v>0.06</v>
      </c>
      <c r="H298" s="37">
        <v>1</v>
      </c>
      <c r="I298" s="102">
        <v>0.064</v>
      </c>
      <c r="J298" s="56"/>
      <c r="K298" s="56"/>
      <c r="L298" s="56"/>
      <c r="M298" s="56"/>
      <c r="N298" s="108">
        <v>38928</v>
      </c>
      <c r="O298" s="108">
        <v>38928</v>
      </c>
      <c r="P298" s="108">
        <v>39082</v>
      </c>
      <c r="Q298" s="108">
        <v>39082</v>
      </c>
    </row>
    <row r="299" spans="2:17" s="7" customFormat="1" ht="63" customHeight="1">
      <c r="B299" s="56" t="s">
        <v>1127</v>
      </c>
      <c r="C299" s="56"/>
      <c r="D299" s="150" t="s">
        <v>857</v>
      </c>
      <c r="E299" s="147"/>
      <c r="F299" s="37">
        <v>2</v>
      </c>
      <c r="G299" s="102">
        <v>5.49</v>
      </c>
      <c r="H299" s="56"/>
      <c r="I299" s="56"/>
      <c r="J299" s="56"/>
      <c r="K299" s="56"/>
      <c r="L299" s="56"/>
      <c r="M299" s="56"/>
      <c r="N299" s="108">
        <v>39112</v>
      </c>
      <c r="O299" s="108"/>
      <c r="P299" s="108">
        <v>39416</v>
      </c>
      <c r="Q299" s="108"/>
    </row>
    <row r="300" spans="2:17" s="7" customFormat="1" ht="78.75">
      <c r="B300" s="56" t="s">
        <v>1128</v>
      </c>
      <c r="C300" s="56"/>
      <c r="D300" s="150" t="s">
        <v>858</v>
      </c>
      <c r="E300" s="147"/>
      <c r="F300" s="37">
        <v>0.2</v>
      </c>
      <c r="G300" s="102"/>
      <c r="H300" s="37">
        <v>0.2</v>
      </c>
      <c r="I300" s="56"/>
      <c r="J300" s="56"/>
      <c r="K300" s="56"/>
      <c r="L300" s="56"/>
      <c r="M300" s="56"/>
      <c r="N300" s="108">
        <v>38970</v>
      </c>
      <c r="O300" s="108">
        <v>38970</v>
      </c>
      <c r="P300" s="108">
        <v>39082</v>
      </c>
      <c r="Q300" s="108">
        <v>39082</v>
      </c>
    </row>
    <row r="301" spans="2:17" s="7" customFormat="1" ht="86.25" customHeight="1">
      <c r="B301" s="56" t="s">
        <v>1129</v>
      </c>
      <c r="C301" s="56"/>
      <c r="D301" s="150" t="s">
        <v>858</v>
      </c>
      <c r="E301" s="147"/>
      <c r="F301" s="37">
        <v>0.4</v>
      </c>
      <c r="G301" s="102"/>
      <c r="H301" s="56"/>
      <c r="I301" s="56"/>
      <c r="J301" s="56"/>
      <c r="K301" s="56"/>
      <c r="L301" s="56"/>
      <c r="M301" s="56"/>
      <c r="N301" s="108">
        <v>39112</v>
      </c>
      <c r="O301" s="108"/>
      <c r="P301" s="108">
        <v>39416</v>
      </c>
      <c r="Q301" s="108"/>
    </row>
    <row r="302" spans="2:17" s="7" customFormat="1" ht="78.75">
      <c r="B302" s="56" t="s">
        <v>1130</v>
      </c>
      <c r="C302" s="56"/>
      <c r="D302" s="150" t="s">
        <v>859</v>
      </c>
      <c r="E302" s="147"/>
      <c r="F302" s="37">
        <v>0.2</v>
      </c>
      <c r="G302" s="102"/>
      <c r="H302" s="37">
        <v>0.2</v>
      </c>
      <c r="I302" s="56"/>
      <c r="J302" s="56"/>
      <c r="K302" s="56"/>
      <c r="L302" s="56"/>
      <c r="M302" s="56"/>
      <c r="N302" s="108">
        <v>38970</v>
      </c>
      <c r="O302" s="108">
        <v>38970</v>
      </c>
      <c r="P302" s="108">
        <v>39082</v>
      </c>
      <c r="Q302" s="108">
        <v>39082</v>
      </c>
    </row>
    <row r="303" spans="2:17" s="7" customFormat="1" ht="78.75">
      <c r="B303" s="56" t="s">
        <v>1131</v>
      </c>
      <c r="C303" s="56"/>
      <c r="D303" s="150" t="s">
        <v>859</v>
      </c>
      <c r="E303" s="147"/>
      <c r="F303" s="37">
        <v>0.3</v>
      </c>
      <c r="G303" s="102"/>
      <c r="H303" s="56"/>
      <c r="I303" s="56"/>
      <c r="J303" s="56"/>
      <c r="K303" s="56"/>
      <c r="L303" s="56"/>
      <c r="M303" s="56"/>
      <c r="N303" s="108">
        <v>39112</v>
      </c>
      <c r="O303" s="108"/>
      <c r="P303" s="108">
        <v>39416</v>
      </c>
      <c r="Q303" s="108"/>
    </row>
    <row r="304" spans="2:17" s="7" customFormat="1" ht="33.75">
      <c r="B304" s="56" t="s">
        <v>1132</v>
      </c>
      <c r="C304" s="56"/>
      <c r="D304" s="150" t="s">
        <v>860</v>
      </c>
      <c r="E304" s="147"/>
      <c r="F304" s="37">
        <v>0.3</v>
      </c>
      <c r="G304" s="102"/>
      <c r="H304" s="37">
        <v>0.3</v>
      </c>
      <c r="I304" s="56"/>
      <c r="J304" s="56"/>
      <c r="K304" s="56"/>
      <c r="L304" s="56"/>
      <c r="M304" s="56"/>
      <c r="N304" s="108">
        <v>38970</v>
      </c>
      <c r="O304" s="108">
        <v>38970</v>
      </c>
      <c r="P304" s="108">
        <v>39082</v>
      </c>
      <c r="Q304" s="108">
        <v>39082</v>
      </c>
    </row>
    <row r="305" spans="2:17" s="7" customFormat="1" ht="45">
      <c r="B305" s="56" t="s">
        <v>1133</v>
      </c>
      <c r="C305" s="56"/>
      <c r="D305" s="150" t="s">
        <v>406</v>
      </c>
      <c r="E305" s="147"/>
      <c r="F305" s="37">
        <v>0.4</v>
      </c>
      <c r="G305" s="102"/>
      <c r="H305" s="37">
        <v>0.4</v>
      </c>
      <c r="I305" s="56"/>
      <c r="J305" s="56"/>
      <c r="K305" s="56"/>
      <c r="L305" s="56"/>
      <c r="M305" s="56"/>
      <c r="N305" s="108">
        <v>38970</v>
      </c>
      <c r="O305" s="108">
        <v>38970</v>
      </c>
      <c r="P305" s="108">
        <v>39082</v>
      </c>
      <c r="Q305" s="108">
        <v>39082</v>
      </c>
    </row>
    <row r="306" spans="2:17" s="7" customFormat="1" ht="56.25">
      <c r="B306" s="56" t="s">
        <v>1134</v>
      </c>
      <c r="C306" s="56"/>
      <c r="D306" s="150" t="s">
        <v>407</v>
      </c>
      <c r="E306" s="147"/>
      <c r="F306" s="37">
        <v>0.4</v>
      </c>
      <c r="G306" s="102"/>
      <c r="H306" s="56"/>
      <c r="I306" s="56"/>
      <c r="J306" s="56"/>
      <c r="K306" s="56"/>
      <c r="L306" s="56"/>
      <c r="M306" s="56"/>
      <c r="N306" s="108">
        <v>39112</v>
      </c>
      <c r="O306" s="108"/>
      <c r="P306" s="108">
        <v>39416</v>
      </c>
      <c r="Q306" s="108"/>
    </row>
    <row r="307" spans="2:17" s="7" customFormat="1" ht="56.25">
      <c r="B307" s="56" t="s">
        <v>1135</v>
      </c>
      <c r="C307" s="56"/>
      <c r="D307" s="150" t="s">
        <v>408</v>
      </c>
      <c r="E307" s="147"/>
      <c r="F307" s="37">
        <v>0.3</v>
      </c>
      <c r="G307" s="102"/>
      <c r="H307" s="37">
        <v>0.3</v>
      </c>
      <c r="I307" s="56"/>
      <c r="J307" s="56"/>
      <c r="K307" s="56"/>
      <c r="L307" s="56"/>
      <c r="M307" s="56"/>
      <c r="N307" s="108">
        <v>38928</v>
      </c>
      <c r="O307" s="108">
        <v>38928</v>
      </c>
      <c r="P307" s="108">
        <v>39082</v>
      </c>
      <c r="Q307" s="108">
        <v>39082</v>
      </c>
    </row>
    <row r="308" spans="2:17" s="7" customFormat="1" ht="56.25">
      <c r="B308" s="56" t="s">
        <v>1136</v>
      </c>
      <c r="C308" s="56"/>
      <c r="D308" s="150" t="s">
        <v>409</v>
      </c>
      <c r="E308" s="147"/>
      <c r="F308" s="37">
        <v>0.5</v>
      </c>
      <c r="G308" s="102"/>
      <c r="H308" s="37">
        <v>0.5</v>
      </c>
      <c r="I308" s="56"/>
      <c r="J308" s="56"/>
      <c r="K308" s="56"/>
      <c r="L308" s="56"/>
      <c r="M308" s="56"/>
      <c r="N308" s="108">
        <v>38970</v>
      </c>
      <c r="O308" s="108">
        <v>38970</v>
      </c>
      <c r="P308" s="108">
        <v>39061</v>
      </c>
      <c r="Q308" s="108">
        <v>39082</v>
      </c>
    </row>
    <row r="309" spans="2:17" s="7" customFormat="1" ht="67.5">
      <c r="B309" s="56" t="s">
        <v>1137</v>
      </c>
      <c r="C309" s="56"/>
      <c r="D309" s="150" t="s">
        <v>864</v>
      </c>
      <c r="E309" s="147"/>
      <c r="F309" s="37">
        <v>0.3</v>
      </c>
      <c r="G309" s="102"/>
      <c r="H309" s="56"/>
      <c r="I309" s="56"/>
      <c r="J309" s="56"/>
      <c r="K309" s="56"/>
      <c r="L309" s="56"/>
      <c r="M309" s="56"/>
      <c r="N309" s="108">
        <v>39112</v>
      </c>
      <c r="O309" s="108"/>
      <c r="P309" s="108">
        <v>39171</v>
      </c>
      <c r="Q309" s="108"/>
    </row>
    <row r="310" spans="2:17" s="7" customFormat="1" ht="67.5">
      <c r="B310" s="56" t="s">
        <v>1138</v>
      </c>
      <c r="C310" s="56"/>
      <c r="D310" s="150" t="s">
        <v>865</v>
      </c>
      <c r="E310" s="147"/>
      <c r="F310" s="37">
        <v>0.5</v>
      </c>
      <c r="G310" s="102"/>
      <c r="H310" s="56"/>
      <c r="I310" s="56"/>
      <c r="J310" s="56"/>
      <c r="K310" s="56"/>
      <c r="L310" s="56"/>
      <c r="M310" s="56"/>
      <c r="N310" s="108">
        <v>39112</v>
      </c>
      <c r="O310" s="108"/>
      <c r="P310" s="108">
        <v>39355</v>
      </c>
      <c r="Q310" s="108"/>
    </row>
    <row r="311" spans="2:17" s="7" customFormat="1" ht="33.75">
      <c r="B311" s="56" t="s">
        <v>1139</v>
      </c>
      <c r="C311" s="56"/>
      <c r="D311" s="150" t="s">
        <v>866</v>
      </c>
      <c r="E311" s="147"/>
      <c r="F311" s="37">
        <v>1.25</v>
      </c>
      <c r="G311" s="102">
        <v>0.06</v>
      </c>
      <c r="H311" s="37">
        <v>1.25</v>
      </c>
      <c r="I311" s="102">
        <v>0.13</v>
      </c>
      <c r="J311" s="56"/>
      <c r="K311" s="56"/>
      <c r="L311" s="56"/>
      <c r="M311" s="56"/>
      <c r="N311" s="108">
        <v>38928</v>
      </c>
      <c r="O311" s="108">
        <v>38928</v>
      </c>
      <c r="P311" s="108">
        <v>39082</v>
      </c>
      <c r="Q311" s="108">
        <v>39082</v>
      </c>
    </row>
    <row r="312" spans="2:17" s="7" customFormat="1" ht="33.75">
      <c r="B312" s="56" t="s">
        <v>1140</v>
      </c>
      <c r="C312" s="56"/>
      <c r="D312" s="150" t="s">
        <v>866</v>
      </c>
      <c r="E312" s="147"/>
      <c r="F312" s="37">
        <v>2</v>
      </c>
      <c r="G312" s="102"/>
      <c r="H312" s="56"/>
      <c r="I312" s="56"/>
      <c r="J312" s="56"/>
      <c r="K312" s="56"/>
      <c r="L312" s="56"/>
      <c r="M312" s="56"/>
      <c r="N312" s="108">
        <v>39112</v>
      </c>
      <c r="O312" s="108"/>
      <c r="P312" s="108">
        <v>39416</v>
      </c>
      <c r="Q312" s="108"/>
    </row>
    <row r="313" spans="2:17" s="7" customFormat="1" ht="33.75">
      <c r="B313" s="56" t="s">
        <v>1141</v>
      </c>
      <c r="C313" s="56"/>
      <c r="D313" s="150" t="s">
        <v>867</v>
      </c>
      <c r="E313" s="147"/>
      <c r="F313" s="37">
        <v>0.3</v>
      </c>
      <c r="G313" s="102"/>
      <c r="H313" s="56"/>
      <c r="I313" s="56"/>
      <c r="J313" s="56"/>
      <c r="K313" s="56"/>
      <c r="L313" s="56"/>
      <c r="M313" s="56"/>
      <c r="N313" s="108">
        <v>39326</v>
      </c>
      <c r="O313" s="108"/>
      <c r="P313" s="108">
        <v>39426</v>
      </c>
      <c r="Q313" s="108"/>
    </row>
    <row r="314" spans="2:17" s="7" customFormat="1" ht="90">
      <c r="B314" s="56" t="s">
        <v>1142</v>
      </c>
      <c r="C314" s="56"/>
      <c r="D314" s="150" t="s">
        <v>868</v>
      </c>
      <c r="E314" s="147"/>
      <c r="F314" s="37">
        <v>0.15</v>
      </c>
      <c r="G314" s="102"/>
      <c r="H314" s="37">
        <v>0.15</v>
      </c>
      <c r="I314" s="56"/>
      <c r="J314" s="56"/>
      <c r="K314" s="56"/>
      <c r="L314" s="56"/>
      <c r="M314" s="56"/>
      <c r="N314" s="108">
        <v>38908</v>
      </c>
      <c r="O314" s="108">
        <v>38908</v>
      </c>
      <c r="P314" s="108">
        <v>39082</v>
      </c>
      <c r="Q314" s="108">
        <v>39082</v>
      </c>
    </row>
    <row r="315" spans="2:17" s="7" customFormat="1" ht="90">
      <c r="B315" s="56" t="s">
        <v>1143</v>
      </c>
      <c r="C315" s="56"/>
      <c r="D315" s="150" t="s">
        <v>868</v>
      </c>
      <c r="E315" s="147"/>
      <c r="F315" s="37">
        <v>0.2</v>
      </c>
      <c r="G315" s="102"/>
      <c r="H315" s="56"/>
      <c r="I315" s="56"/>
      <c r="J315" s="56"/>
      <c r="K315" s="56"/>
      <c r="L315" s="56"/>
      <c r="M315" s="56"/>
      <c r="N315" s="108">
        <v>39273</v>
      </c>
      <c r="O315" s="108"/>
      <c r="P315" s="108">
        <v>39293</v>
      </c>
      <c r="Q315" s="108"/>
    </row>
    <row r="316" spans="2:17" s="7" customFormat="1" ht="112.5">
      <c r="B316" s="56" t="s">
        <v>1144</v>
      </c>
      <c r="C316" s="56"/>
      <c r="D316" s="150" t="s">
        <v>869</v>
      </c>
      <c r="E316" s="147"/>
      <c r="F316" s="37">
        <v>0.5</v>
      </c>
      <c r="G316" s="102"/>
      <c r="H316" s="37">
        <v>0.5</v>
      </c>
      <c r="I316" s="56"/>
      <c r="J316" s="56"/>
      <c r="K316" s="56"/>
      <c r="L316" s="56"/>
      <c r="M316" s="56"/>
      <c r="N316" s="108">
        <v>38959</v>
      </c>
      <c r="O316" s="108">
        <v>38959</v>
      </c>
      <c r="P316" s="108">
        <v>39061</v>
      </c>
      <c r="Q316" s="108">
        <v>39061</v>
      </c>
    </row>
    <row r="317" spans="2:17" s="7" customFormat="1" ht="112.5">
      <c r="B317" s="56" t="s">
        <v>1145</v>
      </c>
      <c r="C317" s="56"/>
      <c r="D317" s="150" t="s">
        <v>869</v>
      </c>
      <c r="E317" s="147"/>
      <c r="F317" s="37">
        <v>0.5</v>
      </c>
      <c r="G317" s="102"/>
      <c r="H317" s="56"/>
      <c r="I317" s="56"/>
      <c r="J317" s="56"/>
      <c r="K317" s="56"/>
      <c r="L317" s="56"/>
      <c r="M317" s="56"/>
      <c r="N317" s="108">
        <v>39112</v>
      </c>
      <c r="O317" s="108"/>
      <c r="P317" s="108">
        <v>39426</v>
      </c>
      <c r="Q317" s="108"/>
    </row>
    <row r="318" spans="1:17" s="12" customFormat="1" ht="90">
      <c r="A318" s="7"/>
      <c r="B318" s="56" t="s">
        <v>1146</v>
      </c>
      <c r="C318" s="56"/>
      <c r="D318" s="150" t="s">
        <v>870</v>
      </c>
      <c r="E318" s="147"/>
      <c r="F318" s="37">
        <v>0.45</v>
      </c>
      <c r="G318" s="102">
        <v>0.55</v>
      </c>
      <c r="H318" s="37">
        <v>0.45</v>
      </c>
      <c r="I318" s="102">
        <v>0.67</v>
      </c>
      <c r="J318" s="56"/>
      <c r="K318" s="56"/>
      <c r="L318" s="56"/>
      <c r="M318" s="56"/>
      <c r="N318" s="108">
        <v>38928</v>
      </c>
      <c r="O318" s="108">
        <v>38928</v>
      </c>
      <c r="P318" s="108">
        <v>39082</v>
      </c>
      <c r="Q318" s="108">
        <v>39082</v>
      </c>
    </row>
    <row r="319" spans="1:17" ht="90">
      <c r="A319" s="7"/>
      <c r="B319" s="56" t="s">
        <v>1147</v>
      </c>
      <c r="C319" s="56"/>
      <c r="D319" s="150" t="s">
        <v>870</v>
      </c>
      <c r="E319" s="147"/>
      <c r="F319" s="37">
        <v>0.4</v>
      </c>
      <c r="G319" s="102"/>
      <c r="H319" s="56"/>
      <c r="I319" s="56"/>
      <c r="J319" s="56"/>
      <c r="K319" s="56"/>
      <c r="L319" s="56"/>
      <c r="M319" s="56"/>
      <c r="N319" s="108">
        <v>39112</v>
      </c>
      <c r="O319" s="108"/>
      <c r="P319" s="108">
        <v>39416</v>
      </c>
      <c r="Q319" s="108"/>
    </row>
    <row r="320" spans="1:17" ht="90">
      <c r="A320" s="7"/>
      <c r="B320" s="56" t="s">
        <v>1148</v>
      </c>
      <c r="C320" s="56"/>
      <c r="D320" s="150" t="s">
        <v>871</v>
      </c>
      <c r="E320" s="147"/>
      <c r="F320" s="37">
        <v>1.2</v>
      </c>
      <c r="G320" s="102">
        <v>0.21</v>
      </c>
      <c r="H320" s="37">
        <v>1.2</v>
      </c>
      <c r="I320" s="102">
        <v>0.299</v>
      </c>
      <c r="J320" s="56"/>
      <c r="K320" s="56"/>
      <c r="L320" s="56"/>
      <c r="M320" s="56"/>
      <c r="N320" s="108">
        <v>38928</v>
      </c>
      <c r="O320" s="108">
        <v>38928</v>
      </c>
      <c r="P320" s="108">
        <v>39071</v>
      </c>
      <c r="Q320" s="108">
        <v>39071</v>
      </c>
    </row>
    <row r="321" spans="1:17" ht="90">
      <c r="A321" s="7"/>
      <c r="B321" s="56" t="s">
        <v>1149</v>
      </c>
      <c r="C321" s="56"/>
      <c r="D321" s="150" t="s">
        <v>871</v>
      </c>
      <c r="E321" s="147"/>
      <c r="F321" s="37">
        <v>2</v>
      </c>
      <c r="G321" s="102"/>
      <c r="H321" s="56"/>
      <c r="I321" s="56"/>
      <c r="J321" s="56"/>
      <c r="K321" s="56"/>
      <c r="L321" s="56"/>
      <c r="M321" s="56"/>
      <c r="N321" s="108">
        <v>39092</v>
      </c>
      <c r="O321" s="108"/>
      <c r="P321" s="108">
        <v>39416</v>
      </c>
      <c r="Q321" s="108"/>
    </row>
    <row r="322" spans="1:17" ht="33.75">
      <c r="A322" s="7"/>
      <c r="B322" s="56" t="s">
        <v>1150</v>
      </c>
      <c r="C322" s="56"/>
      <c r="D322" s="150" t="s">
        <v>1014</v>
      </c>
      <c r="E322" s="147"/>
      <c r="F322" s="37">
        <v>2</v>
      </c>
      <c r="G322" s="102"/>
      <c r="H322" s="37">
        <v>2</v>
      </c>
      <c r="I322" s="56"/>
      <c r="J322" s="56"/>
      <c r="K322" s="56"/>
      <c r="L322" s="56"/>
      <c r="M322" s="56"/>
      <c r="N322" s="108">
        <v>39000</v>
      </c>
      <c r="O322" s="108">
        <v>39000</v>
      </c>
      <c r="P322" s="108">
        <v>39082</v>
      </c>
      <c r="Q322" s="108">
        <v>39082</v>
      </c>
    </row>
    <row r="323" spans="1:17" ht="33.75">
      <c r="A323" s="7"/>
      <c r="B323" s="56" t="s">
        <v>1151</v>
      </c>
      <c r="C323" s="56"/>
      <c r="D323" s="150" t="s">
        <v>1014</v>
      </c>
      <c r="E323" s="147"/>
      <c r="F323" s="37">
        <v>2</v>
      </c>
      <c r="G323" s="102"/>
      <c r="H323" s="56"/>
      <c r="I323" s="56"/>
      <c r="J323" s="56"/>
      <c r="K323" s="56"/>
      <c r="L323" s="56"/>
      <c r="M323" s="56"/>
      <c r="N323" s="108">
        <v>39151</v>
      </c>
      <c r="O323" s="108"/>
      <c r="P323" s="108">
        <v>39447</v>
      </c>
      <c r="Q323" s="108"/>
    </row>
    <row r="324" spans="1:17" ht="106.5" customHeight="1">
      <c r="A324" s="7"/>
      <c r="B324" s="56" t="s">
        <v>1152</v>
      </c>
      <c r="C324" s="56"/>
      <c r="D324" s="150" t="s">
        <v>1015</v>
      </c>
      <c r="E324" s="147"/>
      <c r="F324" s="37">
        <v>0.2</v>
      </c>
      <c r="G324" s="102"/>
      <c r="H324" s="37">
        <v>0.2</v>
      </c>
      <c r="I324" s="56"/>
      <c r="J324" s="56"/>
      <c r="K324" s="56"/>
      <c r="L324" s="56"/>
      <c r="M324" s="56"/>
      <c r="N324" s="108">
        <v>38928</v>
      </c>
      <c r="O324" s="108">
        <v>38928</v>
      </c>
      <c r="P324" s="108">
        <v>39071</v>
      </c>
      <c r="Q324" s="108">
        <v>39071</v>
      </c>
    </row>
    <row r="325" spans="1:17" ht="112.5">
      <c r="A325" s="7"/>
      <c r="B325" s="56" t="s">
        <v>1153</v>
      </c>
      <c r="C325" s="56"/>
      <c r="D325" s="150" t="s">
        <v>1015</v>
      </c>
      <c r="E325" s="147"/>
      <c r="F325" s="37">
        <v>0.4</v>
      </c>
      <c r="G325" s="102"/>
      <c r="H325" s="56"/>
      <c r="I325" s="56"/>
      <c r="J325" s="56"/>
      <c r="K325" s="56"/>
      <c r="L325" s="56"/>
      <c r="M325" s="56"/>
      <c r="N325" s="108">
        <v>39092</v>
      </c>
      <c r="O325" s="108"/>
      <c r="P325" s="108">
        <v>39436</v>
      </c>
      <c r="Q325" s="108"/>
    </row>
    <row r="326" spans="1:17" ht="12.75">
      <c r="A326" s="12"/>
      <c r="B326" s="188" t="s">
        <v>260</v>
      </c>
      <c r="C326" s="188" t="s">
        <v>260</v>
      </c>
      <c r="D326" s="188" t="s">
        <v>260</v>
      </c>
      <c r="E326" s="189" t="s">
        <v>260</v>
      </c>
      <c r="F326" s="190">
        <f>SUM(F13:F325)</f>
        <v>485.999697</v>
      </c>
      <c r="G326" s="190">
        <f>SUM(G13:G325)</f>
        <v>97.19990949999998</v>
      </c>
      <c r="H326" s="190">
        <f>SUM(H13:H325)</f>
        <v>242.999697</v>
      </c>
      <c r="I326" s="190">
        <f>SUM(I13:I325)</f>
        <v>58.380909499999994</v>
      </c>
      <c r="J326" s="188" t="s">
        <v>260</v>
      </c>
      <c r="K326" s="189" t="s">
        <v>260</v>
      </c>
      <c r="L326" s="188" t="s">
        <v>260</v>
      </c>
      <c r="M326" s="189" t="s">
        <v>260</v>
      </c>
      <c r="N326" s="188" t="s">
        <v>260</v>
      </c>
      <c r="O326" s="188" t="s">
        <v>260</v>
      </c>
      <c r="P326" s="188" t="s">
        <v>260</v>
      </c>
      <c r="Q326" s="188" t="s">
        <v>260</v>
      </c>
    </row>
    <row r="327" spans="1:17" ht="12.75">
      <c r="A327" s="12"/>
      <c r="B327" s="244"/>
      <c r="C327" s="244"/>
      <c r="D327" s="244"/>
      <c r="E327" s="245"/>
      <c r="F327" s="246"/>
      <c r="G327" s="246"/>
      <c r="H327" s="246"/>
      <c r="I327" s="246"/>
      <c r="J327" s="244"/>
      <c r="K327" s="245"/>
      <c r="L327" s="244"/>
      <c r="M327" s="245"/>
      <c r="N327" s="244"/>
      <c r="O327" s="244"/>
      <c r="P327" s="244"/>
      <c r="Q327" s="244"/>
    </row>
    <row r="328" spans="1:17" ht="12.75">
      <c r="A328" s="12"/>
      <c r="B328" s="244"/>
      <c r="C328" s="244"/>
      <c r="D328" s="244"/>
      <c r="E328" s="245"/>
      <c r="F328" s="246"/>
      <c r="G328" s="246"/>
      <c r="H328" s="246"/>
      <c r="I328" s="246"/>
      <c r="J328" s="244"/>
      <c r="K328" s="245"/>
      <c r="L328" s="244"/>
      <c r="M328" s="245"/>
      <c r="N328" s="244"/>
      <c r="O328" s="244"/>
      <c r="P328" s="244"/>
      <c r="Q328" s="244"/>
    </row>
    <row r="329" spans="1:17" ht="12.75">
      <c r="A329" s="170"/>
      <c r="B329" s="170"/>
      <c r="C329" s="170"/>
      <c r="D329" s="170"/>
      <c r="E329" s="171"/>
      <c r="F329" s="170"/>
      <c r="G329" s="171"/>
      <c r="H329" s="170"/>
      <c r="I329" s="170"/>
      <c r="J329" s="170"/>
      <c r="K329" s="171"/>
      <c r="L329" s="170"/>
      <c r="M329" s="171"/>
      <c r="N329" s="170"/>
      <c r="O329" s="170"/>
      <c r="P329" s="170"/>
      <c r="Q329" s="170"/>
    </row>
    <row r="330" spans="1:17" ht="12.75">
      <c r="A330" s="170"/>
      <c r="B330" s="170"/>
      <c r="C330" s="170"/>
      <c r="D330" s="170"/>
      <c r="E330" s="171"/>
      <c r="F330" s="170"/>
      <c r="G330" s="171"/>
      <c r="H330" s="170"/>
      <c r="I330" s="170"/>
      <c r="J330" s="170"/>
      <c r="K330" s="171"/>
      <c r="L330" s="170"/>
      <c r="M330" s="171"/>
      <c r="N330" s="170"/>
      <c r="O330" s="170"/>
      <c r="P330" s="170"/>
      <c r="Q330" s="170"/>
    </row>
    <row r="331" spans="1:17" ht="12.75">
      <c r="A331" s="170"/>
      <c r="B331" s="170"/>
      <c r="C331" s="178" t="s">
        <v>1</v>
      </c>
      <c r="D331" s="170"/>
      <c r="E331" s="171"/>
      <c r="F331" s="170"/>
      <c r="G331" s="171"/>
      <c r="H331" s="170"/>
      <c r="I331" s="170"/>
      <c r="J331" s="170"/>
      <c r="K331" s="191" t="s">
        <v>2</v>
      </c>
      <c r="L331" s="170"/>
      <c r="M331" s="171"/>
      <c r="N331" s="170"/>
      <c r="O331" s="170"/>
      <c r="P331" s="170"/>
      <c r="Q331" s="170"/>
    </row>
    <row r="332" spans="1:17" ht="12.75">
      <c r="A332" s="170"/>
      <c r="B332" s="170"/>
      <c r="C332" s="178" t="s">
        <v>235</v>
      </c>
      <c r="D332" s="170"/>
      <c r="E332" s="171"/>
      <c r="F332" s="170"/>
      <c r="G332" s="171"/>
      <c r="H332" s="170"/>
      <c r="I332" s="170"/>
      <c r="J332" s="170"/>
      <c r="K332" s="191" t="s">
        <v>23</v>
      </c>
      <c r="L332" s="170"/>
      <c r="M332" s="171"/>
      <c r="N332" s="170"/>
      <c r="O332" s="170"/>
      <c r="P332" s="170"/>
      <c r="Q332" s="170"/>
    </row>
    <row r="333" spans="1:17" ht="12.75">
      <c r="A333" s="170"/>
      <c r="B333" s="170"/>
      <c r="C333" s="262" t="s">
        <v>1017</v>
      </c>
      <c r="D333" s="263"/>
      <c r="E333" s="171"/>
      <c r="F333" s="170"/>
      <c r="G333" s="171"/>
      <c r="H333" s="170"/>
      <c r="I333" s="170"/>
      <c r="J333" s="170"/>
      <c r="K333" s="191" t="s">
        <v>19</v>
      </c>
      <c r="L333" s="170"/>
      <c r="M333" s="171"/>
      <c r="N333" s="170"/>
      <c r="O333" s="170"/>
      <c r="P333" s="170"/>
      <c r="Q333" s="170"/>
    </row>
    <row r="334" spans="1:17" ht="12.75">
      <c r="A334" s="170"/>
      <c r="B334" s="192" t="s">
        <v>236</v>
      </c>
      <c r="C334" s="170"/>
      <c r="D334" s="170"/>
      <c r="E334" s="171"/>
      <c r="F334" s="170"/>
      <c r="G334" s="171"/>
      <c r="H334" s="170"/>
      <c r="I334" s="170"/>
      <c r="J334" s="192" t="s">
        <v>24</v>
      </c>
      <c r="K334" s="171"/>
      <c r="L334" s="170"/>
      <c r="M334" s="171"/>
      <c r="N334" s="170"/>
      <c r="O334" s="170"/>
      <c r="P334" s="170"/>
      <c r="Q334" s="170"/>
    </row>
    <row r="335" spans="1:17" ht="12.75">
      <c r="A335" s="170"/>
      <c r="B335" s="170"/>
      <c r="C335" s="193" t="s">
        <v>265</v>
      </c>
      <c r="D335" s="170"/>
      <c r="E335" s="171"/>
      <c r="F335" s="170"/>
      <c r="G335" s="171"/>
      <c r="H335" s="170"/>
      <c r="I335" s="170"/>
      <c r="J335" s="170"/>
      <c r="K335" s="194" t="s">
        <v>265</v>
      </c>
      <c r="L335" s="170"/>
      <c r="M335" s="171"/>
      <c r="N335" s="170"/>
      <c r="O335" s="170"/>
      <c r="P335" s="170"/>
      <c r="Q335" s="170"/>
    </row>
  </sheetData>
  <mergeCells count="14">
    <mergeCell ref="B2:Q2"/>
    <mergeCell ref="J10:K10"/>
    <mergeCell ref="L10:M10"/>
    <mergeCell ref="N10:O10"/>
    <mergeCell ref="P10:Q10"/>
    <mergeCell ref="B9:B11"/>
    <mergeCell ref="J9:Q9"/>
    <mergeCell ref="F9:G10"/>
    <mergeCell ref="H9:I10"/>
    <mergeCell ref="C9:C11"/>
    <mergeCell ref="C333:D333"/>
    <mergeCell ref="B3:Q3"/>
    <mergeCell ref="D9:D11"/>
    <mergeCell ref="E9:E11"/>
  </mergeCells>
  <printOptions/>
  <pageMargins left="0" right="0" top="0.5905511811023623" bottom="0.5905511811023623"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43"/>
  <sheetViews>
    <sheetView tabSelected="1" view="pageBreakPreview" zoomScaleSheetLayoutView="100" workbookViewId="0" topLeftCell="A6">
      <selection activeCell="K30" sqref="K30"/>
    </sheetView>
  </sheetViews>
  <sheetFormatPr defaultColWidth="9.00390625" defaultRowHeight="12.75"/>
  <cols>
    <col min="1" max="1" width="2.00390625" style="0" customWidth="1"/>
    <col min="2" max="2" width="3.625" style="0" customWidth="1"/>
    <col min="3" max="3" width="52.25390625" style="0" customWidth="1"/>
    <col min="4" max="7" width="13.125" style="0" customWidth="1"/>
    <col min="8" max="8" width="32.75390625" style="0" customWidth="1"/>
  </cols>
  <sheetData>
    <row r="1" ht="12.75">
      <c r="H1" s="1"/>
    </row>
    <row r="2" spans="3:17" ht="15.75">
      <c r="C2" s="253" t="s">
        <v>9</v>
      </c>
      <c r="D2" s="253"/>
      <c r="E2" s="253"/>
      <c r="F2" s="253"/>
      <c r="G2" s="253"/>
      <c r="H2" s="253"/>
      <c r="I2" s="27"/>
      <c r="J2" s="27"/>
      <c r="K2" s="27"/>
      <c r="L2" s="27"/>
      <c r="M2" s="27"/>
      <c r="N2" s="27"/>
      <c r="O2" s="27"/>
      <c r="P2" s="27"/>
      <c r="Q2" s="27"/>
    </row>
    <row r="3" spans="2:8" ht="15.75">
      <c r="B3" s="253" t="s">
        <v>77</v>
      </c>
      <c r="C3" s="253"/>
      <c r="D3" s="253"/>
      <c r="E3" s="253"/>
      <c r="F3" s="253"/>
      <c r="G3" s="253"/>
      <c r="H3" s="253"/>
    </row>
    <row r="4" spans="5:8" ht="12.75">
      <c r="E4" s="1"/>
      <c r="G4" s="1"/>
      <c r="H4" s="1"/>
    </row>
    <row r="5" ht="12.75">
      <c r="C5" s="2" t="s">
        <v>234</v>
      </c>
    </row>
    <row r="6" spans="1:8" s="4" customFormat="1" ht="12.75">
      <c r="A6"/>
      <c r="B6"/>
      <c r="C6" s="3"/>
      <c r="D6"/>
      <c r="E6"/>
      <c r="F6"/>
      <c r="G6"/>
      <c r="H6"/>
    </row>
    <row r="7" s="4" customFormat="1" ht="12">
      <c r="C7" s="5" t="s">
        <v>76</v>
      </c>
    </row>
    <row r="8" spans="1:8" s="7" customFormat="1" ht="31.5" customHeight="1">
      <c r="A8" s="4"/>
      <c r="B8" s="4"/>
      <c r="C8" s="4"/>
      <c r="D8" s="6"/>
      <c r="E8" s="6"/>
      <c r="F8" s="6"/>
      <c r="G8" s="6"/>
      <c r="H8" s="6"/>
    </row>
    <row r="9" spans="2:8" s="7" customFormat="1" ht="72.75" customHeight="1">
      <c r="B9" s="239" t="s">
        <v>258</v>
      </c>
      <c r="C9" s="241" t="s">
        <v>18</v>
      </c>
      <c r="D9" s="243" t="s">
        <v>245</v>
      </c>
      <c r="E9" s="266"/>
      <c r="F9" s="243" t="s">
        <v>16</v>
      </c>
      <c r="G9" s="267"/>
      <c r="H9" s="268" t="s">
        <v>241</v>
      </c>
    </row>
    <row r="10" spans="2:8" s="7" customFormat="1" ht="79.5" customHeight="1">
      <c r="B10" s="240"/>
      <c r="C10" s="242"/>
      <c r="D10" s="8" t="s">
        <v>1001</v>
      </c>
      <c r="E10" s="8" t="s">
        <v>17</v>
      </c>
      <c r="F10" s="8" t="s">
        <v>1001</v>
      </c>
      <c r="G10" s="8" t="s">
        <v>20</v>
      </c>
      <c r="H10" s="269"/>
    </row>
    <row r="11" spans="2:8" s="7" customFormat="1" ht="31.5" customHeight="1" thickBot="1">
      <c r="B11" s="235">
        <v>1</v>
      </c>
      <c r="C11" s="236"/>
      <c r="D11" s="197">
        <v>2</v>
      </c>
      <c r="E11" s="198">
        <v>3</v>
      </c>
      <c r="F11" s="197">
        <v>4</v>
      </c>
      <c r="G11" s="198">
        <v>5</v>
      </c>
      <c r="H11" s="9">
        <v>6</v>
      </c>
    </row>
    <row r="12" spans="2:8" s="7" customFormat="1" ht="12.75" customHeight="1">
      <c r="B12" s="199" t="s">
        <v>261</v>
      </c>
      <c r="C12" s="200" t="s">
        <v>5</v>
      </c>
      <c r="D12" s="201">
        <v>177.681</v>
      </c>
      <c r="E12" s="201">
        <f>E13</f>
        <v>177.681</v>
      </c>
      <c r="F12" s="202">
        <v>17.199</v>
      </c>
      <c r="G12" s="203">
        <f>G13</f>
        <v>18.889</v>
      </c>
      <c r="H12" s="11"/>
    </row>
    <row r="13" spans="2:8" s="7" customFormat="1" ht="39.75" customHeight="1" thickBot="1">
      <c r="B13" s="204"/>
      <c r="C13" s="205" t="s">
        <v>1002</v>
      </c>
      <c r="D13" s="206" t="s">
        <v>4</v>
      </c>
      <c r="E13" s="207">
        <f>177.681</f>
        <v>177.681</v>
      </c>
      <c r="F13" s="206" t="s">
        <v>4</v>
      </c>
      <c r="G13" s="208">
        <f>18.806+0.083</f>
        <v>18.889</v>
      </c>
      <c r="H13" s="209"/>
    </row>
    <row r="14" spans="2:8" s="7" customFormat="1" ht="12.75" customHeight="1">
      <c r="B14" s="210" t="s">
        <v>262</v>
      </c>
      <c r="C14" s="211" t="s">
        <v>1003</v>
      </c>
      <c r="D14" s="212">
        <v>56.839</v>
      </c>
      <c r="E14" s="213">
        <f>E18+E19+E15+E16+E20+E17</f>
        <v>56.83865</v>
      </c>
      <c r="F14" s="212">
        <v>7.811</v>
      </c>
      <c r="G14" s="213">
        <f>G18+G19+G15+G16+G20</f>
        <v>14.407752</v>
      </c>
      <c r="H14" s="11"/>
    </row>
    <row r="15" spans="2:8" s="7" customFormat="1" ht="44.25" customHeight="1">
      <c r="B15" s="214"/>
      <c r="C15" s="215" t="s">
        <v>1004</v>
      </c>
      <c r="D15" s="216"/>
      <c r="E15" s="216"/>
      <c r="F15" s="216"/>
      <c r="G15" s="217">
        <f>2.229645</f>
        <v>2.229645</v>
      </c>
      <c r="H15" s="11"/>
    </row>
    <row r="16" spans="2:8" s="7" customFormat="1" ht="12.75" customHeight="1">
      <c r="B16" s="214"/>
      <c r="C16" s="215" t="s">
        <v>1005</v>
      </c>
      <c r="D16" s="216"/>
      <c r="E16" s="216"/>
      <c r="F16" s="216"/>
      <c r="G16" s="217">
        <v>0.584167</v>
      </c>
      <c r="H16" s="11"/>
    </row>
    <row r="17" spans="2:8" s="7" customFormat="1" ht="31.5" customHeight="1">
      <c r="B17" s="214"/>
      <c r="C17" s="215" t="s">
        <v>1006</v>
      </c>
      <c r="D17" s="216"/>
      <c r="E17" s="218">
        <f>0.981468</f>
        <v>0.981468</v>
      </c>
      <c r="F17" s="216"/>
      <c r="G17" s="217"/>
      <c r="H17" s="11"/>
    </row>
    <row r="18" spans="2:8" s="7" customFormat="1" ht="12.75" customHeight="1">
      <c r="B18" s="219"/>
      <c r="C18" s="215" t="s">
        <v>1007</v>
      </c>
      <c r="D18" s="220" t="s">
        <v>4</v>
      </c>
      <c r="E18" s="218">
        <f>1.756+0.175565+1.0328+0.058+8.510532+43.46</f>
        <v>54.992897</v>
      </c>
      <c r="F18" s="220" t="s">
        <v>4</v>
      </c>
      <c r="G18" s="217">
        <v>10.914</v>
      </c>
      <c r="H18" s="209"/>
    </row>
    <row r="19" spans="1:9" s="12" customFormat="1" ht="25.5" customHeight="1">
      <c r="A19" s="7"/>
      <c r="B19" s="219"/>
      <c r="C19" s="215" t="s">
        <v>1002</v>
      </c>
      <c r="D19" s="220"/>
      <c r="E19" s="218"/>
      <c r="F19" s="220"/>
      <c r="G19" s="217">
        <f>0.042+0.2896+0.1959</f>
        <v>0.5275</v>
      </c>
      <c r="H19" s="221"/>
      <c r="I19" s="7"/>
    </row>
    <row r="20" spans="1:9" ht="13.5" thickBot="1">
      <c r="A20" s="7"/>
      <c r="B20" s="222"/>
      <c r="C20" s="223" t="s">
        <v>1008</v>
      </c>
      <c r="D20" s="224"/>
      <c r="E20" s="225">
        <f>0.2965+0.567785</f>
        <v>0.864285</v>
      </c>
      <c r="F20" s="224"/>
      <c r="G20" s="226">
        <f>0.065+0.08744</f>
        <v>0.15244000000000002</v>
      </c>
      <c r="H20" s="11"/>
      <c r="I20" s="7"/>
    </row>
    <row r="21" spans="1:9" ht="25.5">
      <c r="A21" s="7"/>
      <c r="B21" s="199" t="s">
        <v>263</v>
      </c>
      <c r="C21" s="200" t="s">
        <v>1009</v>
      </c>
      <c r="D21" s="202">
        <v>0</v>
      </c>
      <c r="E21" s="227"/>
      <c r="F21" s="202">
        <v>23.14</v>
      </c>
      <c r="G21" s="203">
        <f>G22+G23+G24+G25</f>
        <v>24.536982</v>
      </c>
      <c r="H21" s="11"/>
      <c r="I21" s="7"/>
    </row>
    <row r="22" spans="1:9" ht="12.75">
      <c r="A22" s="7"/>
      <c r="B22" s="219"/>
      <c r="C22" s="215" t="s">
        <v>1006</v>
      </c>
      <c r="D22" s="220" t="s">
        <v>4</v>
      </c>
      <c r="E22" s="218"/>
      <c r="F22" s="220" t="s">
        <v>4</v>
      </c>
      <c r="G22" s="217">
        <f>0.059+0.0594+0.029+0.856553+0.04</f>
        <v>1.0439530000000001</v>
      </c>
      <c r="H22" s="209"/>
      <c r="I22" s="7"/>
    </row>
    <row r="23" spans="1:9" ht="12.75">
      <c r="A23" s="7"/>
      <c r="B23" s="219"/>
      <c r="C23" s="215" t="s">
        <v>1007</v>
      </c>
      <c r="D23" s="220"/>
      <c r="E23" s="218"/>
      <c r="F23" s="220"/>
      <c r="G23" s="217">
        <f>0.012</f>
        <v>0.012</v>
      </c>
      <c r="H23" s="209"/>
      <c r="I23" s="7"/>
    </row>
    <row r="24" spans="1:9" ht="12.75">
      <c r="A24" s="286"/>
      <c r="B24" s="219"/>
      <c r="C24" s="215" t="s">
        <v>1002</v>
      </c>
      <c r="D24" s="220"/>
      <c r="E24" s="218"/>
      <c r="F24" s="220"/>
      <c r="G24" s="217">
        <f>23.1403+0.410435+0.010284-0.296</f>
        <v>23.265019</v>
      </c>
      <c r="H24" s="11"/>
      <c r="I24" s="7"/>
    </row>
    <row r="25" spans="1:9" ht="12.75">
      <c r="A25" s="7"/>
      <c r="B25" s="219"/>
      <c r="C25" s="215" t="s">
        <v>1008</v>
      </c>
      <c r="D25" s="220"/>
      <c r="E25" s="218"/>
      <c r="F25" s="220"/>
      <c r="G25" s="217">
        <f>0.03488+0.18113</f>
        <v>0.21601</v>
      </c>
      <c r="H25" s="285"/>
      <c r="I25" s="7"/>
    </row>
    <row r="26" spans="1:9" ht="25.5">
      <c r="A26" s="286"/>
      <c r="B26" s="214" t="s">
        <v>264</v>
      </c>
      <c r="C26" s="283" t="s">
        <v>1010</v>
      </c>
      <c r="D26" s="216">
        <v>8.48</v>
      </c>
      <c r="E26" s="216">
        <f>E27+E28+E29+E31+E30</f>
        <v>8.480053</v>
      </c>
      <c r="F26" s="216">
        <v>0.45</v>
      </c>
      <c r="G26" s="284">
        <f>G27+G28+G29+G30+G31</f>
        <v>0.5468</v>
      </c>
      <c r="H26" s="221"/>
      <c r="I26" s="7"/>
    </row>
    <row r="27" spans="1:9" ht="12.75">
      <c r="A27" s="7"/>
      <c r="B27" s="228"/>
      <c r="C27" s="280" t="s">
        <v>1011</v>
      </c>
      <c r="D27" s="281"/>
      <c r="E27" s="281">
        <f>0.0275+0.076+0.0232+0.200583+0.615286</f>
        <v>0.942569</v>
      </c>
      <c r="F27" s="281"/>
      <c r="G27" s="282">
        <f>0.0104</f>
        <v>0.0104</v>
      </c>
      <c r="H27" s="11"/>
      <c r="I27" s="7"/>
    </row>
    <row r="28" spans="1:9" ht="12.75">
      <c r="A28" s="7"/>
      <c r="B28" s="214"/>
      <c r="C28" s="215" t="s">
        <v>1012</v>
      </c>
      <c r="D28" s="218"/>
      <c r="E28" s="218">
        <f>0.0113+0.152+0.0423+0.408034+1.254375</f>
        <v>1.868009</v>
      </c>
      <c r="F28" s="218"/>
      <c r="G28" s="217">
        <f>0.096</f>
        <v>0.096</v>
      </c>
      <c r="H28" s="11"/>
      <c r="I28" s="7"/>
    </row>
    <row r="29" spans="1:9" ht="12.75">
      <c r="A29" s="7"/>
      <c r="B29" s="219"/>
      <c r="C29" s="215" t="s">
        <v>1007</v>
      </c>
      <c r="D29" s="220" t="s">
        <v>4</v>
      </c>
      <c r="E29" s="218">
        <f>0.1753+0.114+0.296+0.2275+0.02+0.771695+4.037</f>
        <v>5.641495</v>
      </c>
      <c r="F29" s="220" t="s">
        <v>4</v>
      </c>
      <c r="G29" s="217">
        <f>0.438</f>
        <v>0.438</v>
      </c>
      <c r="H29" s="11"/>
      <c r="I29" s="7"/>
    </row>
    <row r="30" spans="1:9" ht="12.75">
      <c r="A30" s="7"/>
      <c r="B30" s="204"/>
      <c r="C30" s="215" t="s">
        <v>1013</v>
      </c>
      <c r="D30" s="206"/>
      <c r="E30" s="207">
        <f>0.01652</f>
        <v>0.01652</v>
      </c>
      <c r="F30" s="206"/>
      <c r="G30" s="208">
        <f>0.0024</f>
        <v>0.0024</v>
      </c>
      <c r="H30" s="11"/>
      <c r="I30" s="7"/>
    </row>
    <row r="31" spans="1:9" ht="13.5" customHeight="1" thickBot="1">
      <c r="A31" s="7"/>
      <c r="B31" s="222"/>
      <c r="C31" s="223" t="s">
        <v>1008</v>
      </c>
      <c r="D31" s="224"/>
      <c r="E31" s="225">
        <f>0.01146</f>
        <v>0.01146</v>
      </c>
      <c r="F31" s="224"/>
      <c r="G31" s="226"/>
      <c r="H31" s="11"/>
      <c r="I31" s="12"/>
    </row>
    <row r="32" spans="1:8" ht="13.5" thickBot="1">
      <c r="A32" s="12"/>
      <c r="B32" s="237" t="s">
        <v>259</v>
      </c>
      <c r="C32" s="238"/>
      <c r="D32" s="229">
        <f>SUM(D12:D29)</f>
        <v>243</v>
      </c>
      <c r="E32" s="229">
        <f>E12+E14+E21+E26</f>
        <v>242.999703</v>
      </c>
      <c r="F32" s="229">
        <f>SUM(F12:F29)</f>
        <v>48.60000000000001</v>
      </c>
      <c r="G32" s="230">
        <f>G12+G14+G21+G26</f>
        <v>58.38053399999999</v>
      </c>
      <c r="H32" s="231" t="s">
        <v>260</v>
      </c>
    </row>
    <row r="34" spans="2:3" ht="12.75">
      <c r="B34" s="26" t="s">
        <v>21</v>
      </c>
      <c r="C34" s="26"/>
    </row>
    <row r="35" spans="2:3" ht="12.75">
      <c r="B35" s="26" t="s">
        <v>22</v>
      </c>
      <c r="C35" s="26"/>
    </row>
    <row r="36" spans="2:3" ht="12.75">
      <c r="B36" s="26"/>
      <c r="C36" s="26"/>
    </row>
    <row r="38" spans="3:6" ht="12.75">
      <c r="C38" s="22" t="s">
        <v>1</v>
      </c>
      <c r="F38" s="22" t="s">
        <v>2</v>
      </c>
    </row>
    <row r="39" spans="3:6" ht="12.75">
      <c r="C39" s="22" t="s">
        <v>235</v>
      </c>
      <c r="F39" s="22" t="s">
        <v>23</v>
      </c>
    </row>
    <row r="40" spans="3:6" ht="12.75">
      <c r="C40" s="22" t="s">
        <v>1016</v>
      </c>
      <c r="D40" s="13"/>
      <c r="F40" s="22" t="s">
        <v>19</v>
      </c>
    </row>
    <row r="41" spans="3:6" ht="12.75">
      <c r="C41" s="25" t="s">
        <v>0</v>
      </c>
      <c r="D41" s="14"/>
      <c r="F41" s="25" t="s">
        <v>24</v>
      </c>
    </row>
    <row r="42" ht="12.75">
      <c r="D42" s="14"/>
    </row>
    <row r="43" spans="3:6" ht="12.75">
      <c r="C43" s="15" t="s">
        <v>265</v>
      </c>
      <c r="D43" s="14"/>
      <c r="F43" s="15" t="s">
        <v>265</v>
      </c>
    </row>
  </sheetData>
  <mergeCells count="9">
    <mergeCell ref="C2:H2"/>
    <mergeCell ref="B11:C11"/>
    <mergeCell ref="B32:C32"/>
    <mergeCell ref="B3:H3"/>
    <mergeCell ref="B9:B10"/>
    <mergeCell ref="C9:C10"/>
    <mergeCell ref="D9:E9"/>
    <mergeCell ref="F9:G9"/>
    <mergeCell ref="H9:H10"/>
  </mergeCells>
  <printOptions/>
  <pageMargins left="0.984251968503937" right="0" top="0.5905511811023623" bottom="0.1968503937007874"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H284"/>
  <sheetViews>
    <sheetView view="pageBreakPreview" zoomScaleSheetLayoutView="100" workbookViewId="0" topLeftCell="A119">
      <selection activeCell="G129" sqref="G129"/>
    </sheetView>
  </sheetViews>
  <sheetFormatPr defaultColWidth="9.00390625" defaultRowHeight="12.75"/>
  <cols>
    <col min="1" max="1" width="2.00390625" style="0" customWidth="1"/>
    <col min="2" max="2" width="62.375" style="0" customWidth="1"/>
    <col min="3" max="3" width="10.375" style="0" customWidth="1"/>
    <col min="4" max="4" width="15.75390625" style="0" customWidth="1"/>
    <col min="5" max="5" width="17.25390625" style="0" customWidth="1"/>
    <col min="6" max="6" width="11.875" style="0" customWidth="1"/>
    <col min="7" max="7" width="28.625" style="0" customWidth="1"/>
  </cols>
  <sheetData>
    <row r="1" spans="1:7" ht="12.75">
      <c r="A1" s="52"/>
      <c r="F1" s="24"/>
      <c r="G1" s="1"/>
    </row>
    <row r="2" spans="1:7" ht="15.75">
      <c r="A2" s="52"/>
      <c r="B2" s="253" t="s">
        <v>6</v>
      </c>
      <c r="C2" s="253"/>
      <c r="D2" s="253"/>
      <c r="E2" s="253"/>
      <c r="F2" s="253"/>
      <c r="G2" s="253"/>
    </row>
    <row r="3" spans="1:7" ht="15.75">
      <c r="A3" s="52"/>
      <c r="B3" s="253" t="s">
        <v>54</v>
      </c>
      <c r="C3" s="253"/>
      <c r="D3" s="253"/>
      <c r="E3" s="253"/>
      <c r="F3" s="253"/>
      <c r="G3" s="253"/>
    </row>
    <row r="4" spans="1:7" ht="12.75">
      <c r="A4" s="52"/>
      <c r="D4" s="1"/>
      <c r="F4" s="1"/>
      <c r="G4" s="1"/>
    </row>
    <row r="5" spans="1:7" ht="12.75">
      <c r="A5" s="52"/>
      <c r="B5" s="2" t="s">
        <v>234</v>
      </c>
      <c r="C5" s="75"/>
      <c r="D5" s="76"/>
      <c r="E5" s="76"/>
      <c r="F5" s="76"/>
      <c r="G5" s="76"/>
    </row>
    <row r="6" spans="1:3" s="4" customFormat="1" ht="12">
      <c r="A6" s="6"/>
      <c r="B6" s="5" t="s">
        <v>493</v>
      </c>
      <c r="C6" s="5"/>
    </row>
    <row r="7" spans="1:7" s="4" customFormat="1" ht="11.25">
      <c r="A7" s="6"/>
      <c r="D7" s="6"/>
      <c r="E7" s="6"/>
      <c r="F7" s="6"/>
      <c r="G7" s="6"/>
    </row>
    <row r="8" spans="1:7" s="7" customFormat="1" ht="13.5" customHeight="1">
      <c r="A8" s="101"/>
      <c r="B8" s="272" t="s">
        <v>246</v>
      </c>
      <c r="C8" s="252" t="s">
        <v>247</v>
      </c>
      <c r="D8" s="252" t="s">
        <v>242</v>
      </c>
      <c r="E8" s="252" t="s">
        <v>243</v>
      </c>
      <c r="F8" s="252" t="s">
        <v>244</v>
      </c>
      <c r="G8" s="252" t="s">
        <v>241</v>
      </c>
    </row>
    <row r="9" spans="1:7" s="7" customFormat="1" ht="36.75" customHeight="1">
      <c r="A9" s="101"/>
      <c r="B9" s="272"/>
      <c r="C9" s="252"/>
      <c r="D9" s="252"/>
      <c r="E9" s="252"/>
      <c r="F9" s="252"/>
      <c r="G9" s="252"/>
    </row>
    <row r="10" spans="1:7" s="7" customFormat="1" ht="12.75" customHeight="1">
      <c r="A10" s="101"/>
      <c r="B10" s="74">
        <v>1</v>
      </c>
      <c r="C10" s="10">
        <v>2</v>
      </c>
      <c r="D10" s="10">
        <v>3</v>
      </c>
      <c r="E10" s="10">
        <v>4</v>
      </c>
      <c r="F10" s="9">
        <v>5</v>
      </c>
      <c r="G10" s="10">
        <v>6</v>
      </c>
    </row>
    <row r="11" spans="1:7" s="7" customFormat="1" ht="12.75" customHeight="1">
      <c r="A11" s="101"/>
      <c r="B11" s="270" t="s">
        <v>180</v>
      </c>
      <c r="C11" s="271"/>
      <c r="D11" s="271"/>
      <c r="E11" s="271"/>
      <c r="F11" s="271"/>
      <c r="G11" s="271"/>
    </row>
    <row r="12" spans="1:7" s="7" customFormat="1" ht="22.5">
      <c r="A12" s="101"/>
      <c r="B12" s="84" t="s">
        <v>181</v>
      </c>
      <c r="C12" s="67" t="s">
        <v>182</v>
      </c>
      <c r="D12" s="77">
        <v>17</v>
      </c>
      <c r="E12" s="77">
        <v>17</v>
      </c>
      <c r="F12" s="77">
        <f>E12-D12</f>
        <v>0</v>
      </c>
      <c r="G12" s="30"/>
    </row>
    <row r="13" spans="1:7" s="7" customFormat="1" ht="57" customHeight="1">
      <c r="A13" s="101"/>
      <c r="B13" s="270" t="s">
        <v>183</v>
      </c>
      <c r="C13" s="271"/>
      <c r="D13" s="271"/>
      <c r="E13" s="271"/>
      <c r="F13" s="271"/>
      <c r="G13" s="271"/>
    </row>
    <row r="14" spans="1:7" s="7" customFormat="1" ht="30.75" customHeight="1">
      <c r="A14" s="101"/>
      <c r="B14" s="84" t="s">
        <v>184</v>
      </c>
      <c r="C14" s="68" t="s">
        <v>182</v>
      </c>
      <c r="D14" s="83" t="s">
        <v>363</v>
      </c>
      <c r="E14" s="77">
        <v>0</v>
      </c>
      <c r="F14" s="77">
        <v>0</v>
      </c>
      <c r="G14" s="30"/>
    </row>
    <row r="15" spans="1:7" s="7" customFormat="1" ht="27" customHeight="1">
      <c r="A15" s="101"/>
      <c r="B15" s="84" t="s">
        <v>185</v>
      </c>
      <c r="C15" s="68" t="s">
        <v>206</v>
      </c>
      <c r="D15" s="78">
        <v>3</v>
      </c>
      <c r="E15" s="77">
        <v>3</v>
      </c>
      <c r="F15" s="77">
        <f>E15-D15</f>
        <v>0</v>
      </c>
      <c r="G15" s="30"/>
    </row>
    <row r="16" spans="1:7" s="7" customFormat="1" ht="21.75" customHeight="1">
      <c r="A16" s="101"/>
      <c r="B16" s="84" t="s">
        <v>186</v>
      </c>
      <c r="C16" s="68" t="s">
        <v>206</v>
      </c>
      <c r="D16" s="78">
        <v>1</v>
      </c>
      <c r="E16" s="77">
        <v>1</v>
      </c>
      <c r="F16" s="77">
        <f>E16-D16</f>
        <v>0</v>
      </c>
      <c r="G16" s="30"/>
    </row>
    <row r="17" spans="1:7" s="7" customFormat="1" ht="27" customHeight="1">
      <c r="A17" s="101"/>
      <c r="B17" s="84" t="s">
        <v>187</v>
      </c>
      <c r="C17" s="68" t="s">
        <v>206</v>
      </c>
      <c r="D17" s="78">
        <v>2</v>
      </c>
      <c r="E17" s="77">
        <v>2</v>
      </c>
      <c r="F17" s="77">
        <f>E17-D17</f>
        <v>0</v>
      </c>
      <c r="G17" s="30"/>
    </row>
    <row r="18" spans="1:7" s="7" customFormat="1" ht="24.75" customHeight="1">
      <c r="A18" s="101"/>
      <c r="B18" s="84" t="s">
        <v>188</v>
      </c>
      <c r="C18" s="68" t="s">
        <v>206</v>
      </c>
      <c r="D18" s="78">
        <v>3</v>
      </c>
      <c r="E18" s="77">
        <v>3</v>
      </c>
      <c r="F18" s="77">
        <f>E18-D18</f>
        <v>0</v>
      </c>
      <c r="G18" s="30"/>
    </row>
    <row r="19" spans="1:7" s="7" customFormat="1" ht="23.25" customHeight="1">
      <c r="A19" s="101"/>
      <c r="B19" s="84" t="s">
        <v>189</v>
      </c>
      <c r="C19" s="68" t="s">
        <v>206</v>
      </c>
      <c r="D19" s="78">
        <v>36</v>
      </c>
      <c r="E19" s="77">
        <v>36</v>
      </c>
      <c r="F19" s="77">
        <f>E19-D19</f>
        <v>0</v>
      </c>
      <c r="G19" s="30"/>
    </row>
    <row r="20" spans="1:7" s="7" customFormat="1" ht="24.75" customHeight="1">
      <c r="A20" s="101"/>
      <c r="B20" s="84" t="s">
        <v>190</v>
      </c>
      <c r="C20" s="68" t="s">
        <v>206</v>
      </c>
      <c r="D20" s="83" t="s">
        <v>363</v>
      </c>
      <c r="E20" s="77">
        <v>0</v>
      </c>
      <c r="F20" s="77">
        <v>0</v>
      </c>
      <c r="G20" s="30"/>
    </row>
    <row r="21" spans="1:7" s="7" customFormat="1" ht="25.5" customHeight="1">
      <c r="A21" s="101"/>
      <c r="B21" s="84" t="s">
        <v>191</v>
      </c>
      <c r="C21" s="68" t="s">
        <v>206</v>
      </c>
      <c r="D21" s="78">
        <v>5</v>
      </c>
      <c r="E21" s="77">
        <v>5</v>
      </c>
      <c r="F21" s="77">
        <f>E21-D21</f>
        <v>0</v>
      </c>
      <c r="G21" s="30"/>
    </row>
    <row r="22" spans="1:7" s="7" customFormat="1" ht="26.25" customHeight="1">
      <c r="A22" s="101"/>
      <c r="B22" s="84" t="s">
        <v>192</v>
      </c>
      <c r="C22" s="68" t="s">
        <v>206</v>
      </c>
      <c r="D22" s="83" t="s">
        <v>363</v>
      </c>
      <c r="E22" s="77">
        <v>0</v>
      </c>
      <c r="F22" s="77">
        <v>0</v>
      </c>
      <c r="G22" s="30"/>
    </row>
    <row r="23" spans="1:7" s="7" customFormat="1" ht="27" customHeight="1">
      <c r="A23" s="101"/>
      <c r="B23" s="84" t="s">
        <v>193</v>
      </c>
      <c r="C23" s="68" t="s">
        <v>206</v>
      </c>
      <c r="D23" s="78">
        <v>2</v>
      </c>
      <c r="E23" s="77">
        <v>2</v>
      </c>
      <c r="F23" s="77">
        <f>E23-D23</f>
        <v>0</v>
      </c>
      <c r="G23" s="30"/>
    </row>
    <row r="24" spans="1:7" s="7" customFormat="1" ht="24.75" customHeight="1">
      <c r="A24" s="101"/>
      <c r="B24" s="84" t="s">
        <v>194</v>
      </c>
      <c r="C24" s="68" t="s">
        <v>206</v>
      </c>
      <c r="D24" s="78">
        <v>16</v>
      </c>
      <c r="E24" s="78">
        <v>16</v>
      </c>
      <c r="F24" s="77">
        <f>E24-D24</f>
        <v>0</v>
      </c>
      <c r="G24" s="116"/>
    </row>
    <row r="25" spans="1:7" s="7" customFormat="1" ht="27" customHeight="1">
      <c r="A25" s="101"/>
      <c r="B25" s="84" t="s">
        <v>195</v>
      </c>
      <c r="C25" s="68" t="s">
        <v>182</v>
      </c>
      <c r="D25" s="83" t="s">
        <v>363</v>
      </c>
      <c r="E25" s="77">
        <v>0</v>
      </c>
      <c r="F25" s="77">
        <v>0</v>
      </c>
      <c r="G25" s="30"/>
    </row>
    <row r="26" spans="1:7" s="7" customFormat="1" ht="11.25">
      <c r="A26" s="101"/>
      <c r="B26" s="85" t="s">
        <v>196</v>
      </c>
      <c r="C26" s="68" t="s">
        <v>207</v>
      </c>
      <c r="D26" s="79">
        <v>60</v>
      </c>
      <c r="E26" s="77">
        <v>60</v>
      </c>
      <c r="F26" s="77">
        <f>E26-D26</f>
        <v>0</v>
      </c>
      <c r="G26" s="30"/>
    </row>
    <row r="27" spans="1:7" s="7" customFormat="1" ht="11.25">
      <c r="A27" s="101"/>
      <c r="B27" s="85" t="s">
        <v>197</v>
      </c>
      <c r="C27" s="68" t="s">
        <v>207</v>
      </c>
      <c r="D27" s="79">
        <v>11</v>
      </c>
      <c r="E27" s="117">
        <v>11</v>
      </c>
      <c r="F27" s="77">
        <f>E27-D27</f>
        <v>0</v>
      </c>
      <c r="G27" s="30"/>
    </row>
    <row r="28" spans="1:7" s="7" customFormat="1" ht="11.25">
      <c r="A28" s="101"/>
      <c r="B28" s="86" t="s">
        <v>198</v>
      </c>
      <c r="C28" s="68" t="s">
        <v>206</v>
      </c>
      <c r="D28" s="78">
        <v>3</v>
      </c>
      <c r="E28" s="77">
        <v>22</v>
      </c>
      <c r="F28" s="118" t="s">
        <v>494</v>
      </c>
      <c r="G28" s="30"/>
    </row>
    <row r="29" spans="1:7" s="7" customFormat="1" ht="26.25" customHeight="1">
      <c r="A29" s="101"/>
      <c r="B29" s="86" t="s">
        <v>199</v>
      </c>
      <c r="C29" s="68" t="s">
        <v>206</v>
      </c>
      <c r="D29" s="83" t="s">
        <v>363</v>
      </c>
      <c r="E29" s="77">
        <v>0</v>
      </c>
      <c r="F29" s="77">
        <v>0</v>
      </c>
      <c r="G29" s="30"/>
    </row>
    <row r="30" spans="1:7" s="7" customFormat="1" ht="22.5">
      <c r="A30" s="101"/>
      <c r="B30" s="86" t="s">
        <v>200</v>
      </c>
      <c r="C30" s="68" t="s">
        <v>206</v>
      </c>
      <c r="D30" s="83" t="s">
        <v>363</v>
      </c>
      <c r="E30" s="77">
        <v>0</v>
      </c>
      <c r="F30" s="77">
        <v>0</v>
      </c>
      <c r="G30" s="30"/>
    </row>
    <row r="31" spans="1:7" s="7" customFormat="1" ht="25.5" customHeight="1">
      <c r="A31" s="101"/>
      <c r="B31" s="85" t="s">
        <v>201</v>
      </c>
      <c r="C31" s="68" t="s">
        <v>206</v>
      </c>
      <c r="D31" s="83" t="s">
        <v>363</v>
      </c>
      <c r="E31" s="77">
        <v>0</v>
      </c>
      <c r="F31" s="77">
        <v>0</v>
      </c>
      <c r="G31" s="30"/>
    </row>
    <row r="32" spans="1:7" s="7" customFormat="1" ht="14.25" customHeight="1">
      <c r="A32" s="101"/>
      <c r="B32" s="86" t="s">
        <v>202</v>
      </c>
      <c r="C32" s="68" t="s">
        <v>206</v>
      </c>
      <c r="D32" s="79">
        <v>1</v>
      </c>
      <c r="E32" s="77">
        <v>1</v>
      </c>
      <c r="F32" s="77">
        <f>E32-D32</f>
        <v>0</v>
      </c>
      <c r="G32" s="30"/>
    </row>
    <row r="33" spans="1:7" s="7" customFormat="1" ht="21.75" customHeight="1">
      <c r="A33" s="101"/>
      <c r="B33" s="86" t="s">
        <v>203</v>
      </c>
      <c r="C33" s="68" t="s">
        <v>206</v>
      </c>
      <c r="D33" s="83" t="s">
        <v>363</v>
      </c>
      <c r="E33" s="77">
        <v>0</v>
      </c>
      <c r="F33" s="77">
        <v>0</v>
      </c>
      <c r="G33" s="30"/>
    </row>
    <row r="34" spans="1:7" s="7" customFormat="1" ht="12.75" customHeight="1">
      <c r="A34" s="101"/>
      <c r="B34" s="86" t="s">
        <v>204</v>
      </c>
      <c r="C34" s="68" t="s">
        <v>207</v>
      </c>
      <c r="D34" s="79">
        <v>40</v>
      </c>
      <c r="E34" s="77">
        <v>40</v>
      </c>
      <c r="F34" s="77">
        <f>E34-D34</f>
        <v>0</v>
      </c>
      <c r="G34" s="30"/>
    </row>
    <row r="35" spans="1:7" s="7" customFormat="1" ht="11.25">
      <c r="A35" s="101"/>
      <c r="B35" s="86" t="s">
        <v>205</v>
      </c>
      <c r="C35" s="68" t="s">
        <v>206</v>
      </c>
      <c r="D35" s="79">
        <v>10</v>
      </c>
      <c r="E35" s="77">
        <v>10</v>
      </c>
      <c r="F35" s="77">
        <f>E35-D35</f>
        <v>0</v>
      </c>
      <c r="G35" s="30"/>
    </row>
    <row r="36" spans="1:7" s="7" customFormat="1" ht="57.75" customHeight="1">
      <c r="A36" s="101"/>
      <c r="B36" s="270" t="s">
        <v>208</v>
      </c>
      <c r="C36" s="271"/>
      <c r="D36" s="271"/>
      <c r="E36" s="271"/>
      <c r="F36" s="271"/>
      <c r="G36" s="271"/>
    </row>
    <row r="37" spans="1:7" s="7" customFormat="1" ht="45">
      <c r="A37" s="101"/>
      <c r="B37" s="87" t="s">
        <v>209</v>
      </c>
      <c r="C37" s="68" t="s">
        <v>182</v>
      </c>
      <c r="D37" s="80">
        <v>1</v>
      </c>
      <c r="E37" s="77">
        <v>0</v>
      </c>
      <c r="F37" s="77">
        <f>E37-D37</f>
        <v>-1</v>
      </c>
      <c r="G37" s="248" t="s">
        <v>300</v>
      </c>
    </row>
    <row r="38" spans="1:7" s="7" customFormat="1" ht="22.5">
      <c r="A38" s="101"/>
      <c r="B38" s="87" t="s">
        <v>210</v>
      </c>
      <c r="C38" s="68" t="s">
        <v>206</v>
      </c>
      <c r="D38" s="80">
        <v>1</v>
      </c>
      <c r="E38" s="77">
        <v>1</v>
      </c>
      <c r="F38" s="77">
        <f>E38-D38</f>
        <v>0</v>
      </c>
      <c r="G38" s="30"/>
    </row>
    <row r="39" spans="1:7" s="7" customFormat="1" ht="22.5">
      <c r="A39" s="101"/>
      <c r="B39" s="87" t="s">
        <v>211</v>
      </c>
      <c r="C39" s="68" t="s">
        <v>206</v>
      </c>
      <c r="D39" s="80">
        <v>28</v>
      </c>
      <c r="E39" s="77">
        <v>43</v>
      </c>
      <c r="F39" s="118" t="s">
        <v>301</v>
      </c>
      <c r="G39" s="30"/>
    </row>
    <row r="40" spans="1:7" s="7" customFormat="1" ht="22.5">
      <c r="A40" s="101"/>
      <c r="B40" s="87" t="s">
        <v>212</v>
      </c>
      <c r="C40" s="68" t="s">
        <v>207</v>
      </c>
      <c r="D40" s="80">
        <v>1</v>
      </c>
      <c r="E40" s="77">
        <v>3</v>
      </c>
      <c r="F40" s="118" t="s">
        <v>302</v>
      </c>
      <c r="G40" s="30"/>
    </row>
    <row r="41" spans="1:7" s="7" customFormat="1" ht="45">
      <c r="A41" s="101"/>
      <c r="B41" s="87" t="s">
        <v>213</v>
      </c>
      <c r="C41" s="68" t="s">
        <v>206</v>
      </c>
      <c r="D41" s="80">
        <v>2</v>
      </c>
      <c r="E41" s="77">
        <v>2</v>
      </c>
      <c r="F41" s="77">
        <f>E41-D41</f>
        <v>0</v>
      </c>
      <c r="G41" s="30"/>
    </row>
    <row r="42" spans="1:7" s="7" customFormat="1" ht="22.5">
      <c r="A42" s="101"/>
      <c r="B42" s="87" t="s">
        <v>214</v>
      </c>
      <c r="C42" s="68" t="s">
        <v>206</v>
      </c>
      <c r="D42" s="83" t="s">
        <v>363</v>
      </c>
      <c r="E42" s="77">
        <v>1</v>
      </c>
      <c r="F42" s="118" t="s">
        <v>303</v>
      </c>
      <c r="G42" s="30"/>
    </row>
    <row r="43" spans="1:7" s="7" customFormat="1" ht="22.5">
      <c r="A43" s="101"/>
      <c r="B43" s="87" t="s">
        <v>215</v>
      </c>
      <c r="C43" s="68" t="s">
        <v>206</v>
      </c>
      <c r="D43" s="80">
        <v>1</v>
      </c>
      <c r="E43" s="77">
        <v>1</v>
      </c>
      <c r="F43" s="77">
        <f>E43-D43</f>
        <v>0</v>
      </c>
      <c r="G43" s="30"/>
    </row>
    <row r="44" spans="1:7" s="7" customFormat="1" ht="12.75" customHeight="1">
      <c r="A44" s="101"/>
      <c r="B44" s="85" t="s">
        <v>216</v>
      </c>
      <c r="C44" s="69" t="s">
        <v>206</v>
      </c>
      <c r="D44" s="79">
        <v>2</v>
      </c>
      <c r="E44" s="77">
        <v>2</v>
      </c>
      <c r="F44" s="77">
        <f>E44-D44</f>
        <v>0</v>
      </c>
      <c r="G44" s="30"/>
    </row>
    <row r="45" spans="1:7" s="7" customFormat="1" ht="12.75" customHeight="1">
      <c r="A45" s="101"/>
      <c r="B45" s="85" t="s">
        <v>217</v>
      </c>
      <c r="C45" s="69" t="s">
        <v>207</v>
      </c>
      <c r="D45" s="79">
        <v>2</v>
      </c>
      <c r="E45" s="77">
        <v>2</v>
      </c>
      <c r="F45" s="77">
        <f>E45-D45</f>
        <v>0</v>
      </c>
      <c r="G45" s="30"/>
    </row>
    <row r="46" spans="1:7" s="7" customFormat="1" ht="52.5" customHeight="1">
      <c r="A46" s="101"/>
      <c r="B46" s="270" t="s">
        <v>769</v>
      </c>
      <c r="C46" s="271"/>
      <c r="D46" s="271"/>
      <c r="E46" s="271"/>
      <c r="F46" s="271"/>
      <c r="G46" s="271"/>
    </row>
    <row r="47" spans="1:7" s="7" customFormat="1" ht="45">
      <c r="A47" s="101"/>
      <c r="B47" s="88" t="s">
        <v>770</v>
      </c>
      <c r="C47" s="68" t="s">
        <v>182</v>
      </c>
      <c r="D47" s="78">
        <v>1</v>
      </c>
      <c r="E47" s="77">
        <v>1</v>
      </c>
      <c r="F47" s="77">
        <f>E47-D47</f>
        <v>0</v>
      </c>
      <c r="G47" s="30"/>
    </row>
    <row r="48" spans="1:7" s="7" customFormat="1" ht="22.5">
      <c r="A48" s="101"/>
      <c r="B48" s="88" t="s">
        <v>771</v>
      </c>
      <c r="C48" s="68" t="s">
        <v>206</v>
      </c>
      <c r="D48" s="78">
        <v>2</v>
      </c>
      <c r="E48" s="77">
        <v>2</v>
      </c>
      <c r="F48" s="77">
        <f>E48-D48</f>
        <v>0</v>
      </c>
      <c r="G48" s="30"/>
    </row>
    <row r="49" spans="1:7" s="7" customFormat="1" ht="22.5">
      <c r="A49" s="101"/>
      <c r="B49" s="88" t="s">
        <v>772</v>
      </c>
      <c r="C49" s="68" t="s">
        <v>206</v>
      </c>
      <c r="D49" s="78">
        <v>3</v>
      </c>
      <c r="E49" s="77">
        <v>3</v>
      </c>
      <c r="F49" s="77">
        <f>E49-D49</f>
        <v>0</v>
      </c>
      <c r="G49" s="30"/>
    </row>
    <row r="50" spans="1:7" s="7" customFormat="1" ht="22.5">
      <c r="A50" s="101"/>
      <c r="B50" s="85" t="s">
        <v>773</v>
      </c>
      <c r="C50" s="69" t="s">
        <v>206</v>
      </c>
      <c r="D50" s="83" t="s">
        <v>363</v>
      </c>
      <c r="E50" s="77">
        <v>0</v>
      </c>
      <c r="F50" s="77">
        <v>0</v>
      </c>
      <c r="G50" s="30"/>
    </row>
    <row r="51" spans="1:7" s="7" customFormat="1" ht="22.5">
      <c r="A51" s="101"/>
      <c r="B51" s="85" t="s">
        <v>774</v>
      </c>
      <c r="C51" s="69" t="s">
        <v>206</v>
      </c>
      <c r="D51" s="83" t="s">
        <v>363</v>
      </c>
      <c r="E51" s="77">
        <v>0</v>
      </c>
      <c r="F51" s="77">
        <v>0</v>
      </c>
      <c r="G51" s="30"/>
    </row>
    <row r="52" spans="1:7" s="7" customFormat="1" ht="12.75" customHeight="1">
      <c r="A52" s="101"/>
      <c r="B52" s="85" t="s">
        <v>775</v>
      </c>
      <c r="C52" s="69" t="s">
        <v>206</v>
      </c>
      <c r="D52" s="79">
        <v>3</v>
      </c>
      <c r="E52" s="77">
        <v>9</v>
      </c>
      <c r="F52" s="118" t="s">
        <v>304</v>
      </c>
      <c r="G52" s="30"/>
    </row>
    <row r="53" spans="1:7" s="7" customFormat="1" ht="12.75" customHeight="1">
      <c r="A53" s="101"/>
      <c r="B53" s="85" t="s">
        <v>62</v>
      </c>
      <c r="C53" s="69" t="s">
        <v>207</v>
      </c>
      <c r="D53" s="79">
        <v>3</v>
      </c>
      <c r="E53" s="77">
        <v>7</v>
      </c>
      <c r="F53" s="118" t="s">
        <v>63</v>
      </c>
      <c r="G53" s="30"/>
    </row>
    <row r="54" spans="1:7" s="7" customFormat="1" ht="39" customHeight="1">
      <c r="A54" s="101"/>
      <c r="B54" s="270" t="s">
        <v>776</v>
      </c>
      <c r="C54" s="271"/>
      <c r="D54" s="271"/>
      <c r="E54" s="271"/>
      <c r="F54" s="271"/>
      <c r="G54" s="271"/>
    </row>
    <row r="55" spans="1:7" s="7" customFormat="1" ht="22.5">
      <c r="A55" s="101"/>
      <c r="B55" s="88" t="s">
        <v>642</v>
      </c>
      <c r="C55" s="68" t="s">
        <v>206</v>
      </c>
      <c r="D55" s="78">
        <v>6</v>
      </c>
      <c r="E55" s="77">
        <v>7</v>
      </c>
      <c r="F55" s="118" t="s">
        <v>303</v>
      </c>
      <c r="G55" s="30"/>
    </row>
    <row r="56" spans="1:7" s="7" customFormat="1" ht="33.75">
      <c r="A56" s="101"/>
      <c r="B56" s="88" t="s">
        <v>643</v>
      </c>
      <c r="C56" s="68" t="s">
        <v>206</v>
      </c>
      <c r="D56" s="78">
        <v>2</v>
      </c>
      <c r="E56" s="77">
        <v>2</v>
      </c>
      <c r="F56" s="77">
        <f>E56-D56</f>
        <v>0</v>
      </c>
      <c r="G56" s="30"/>
    </row>
    <row r="57" spans="1:7" s="7" customFormat="1" ht="22.5">
      <c r="A57" s="101"/>
      <c r="B57" s="89" t="s">
        <v>644</v>
      </c>
      <c r="C57" s="68" t="s">
        <v>206</v>
      </c>
      <c r="D57" s="78">
        <v>7</v>
      </c>
      <c r="E57" s="77">
        <v>12</v>
      </c>
      <c r="F57" s="118" t="s">
        <v>64</v>
      </c>
      <c r="G57" s="248"/>
    </row>
    <row r="58" spans="1:7" s="7" customFormat="1" ht="12.75" customHeight="1">
      <c r="A58" s="101"/>
      <c r="B58" s="89" t="s">
        <v>645</v>
      </c>
      <c r="C58" s="68" t="s">
        <v>206</v>
      </c>
      <c r="D58" s="78">
        <v>7</v>
      </c>
      <c r="E58" s="77">
        <v>12</v>
      </c>
      <c r="F58" s="118" t="s">
        <v>64</v>
      </c>
      <c r="G58" s="249"/>
    </row>
    <row r="59" spans="1:7" s="7" customFormat="1" ht="22.5">
      <c r="A59" s="101"/>
      <c r="B59" s="89" t="s">
        <v>646</v>
      </c>
      <c r="C59" s="68" t="s">
        <v>206</v>
      </c>
      <c r="D59" s="78">
        <v>4</v>
      </c>
      <c r="E59" s="77">
        <v>8</v>
      </c>
      <c r="F59" s="118" t="s">
        <v>63</v>
      </c>
      <c r="G59" s="30"/>
    </row>
    <row r="60" spans="1:7" s="7" customFormat="1" ht="33.75">
      <c r="A60" s="101"/>
      <c r="B60" s="89" t="s">
        <v>647</v>
      </c>
      <c r="C60" s="68" t="s">
        <v>206</v>
      </c>
      <c r="D60" s="83" t="s">
        <v>363</v>
      </c>
      <c r="E60" s="77">
        <v>1</v>
      </c>
      <c r="F60" s="118" t="s">
        <v>303</v>
      </c>
      <c r="G60" s="30"/>
    </row>
    <row r="61" spans="1:7" s="7" customFormat="1" ht="33.75">
      <c r="A61" s="101"/>
      <c r="B61" s="89" t="s">
        <v>648</v>
      </c>
      <c r="C61" s="68" t="s">
        <v>206</v>
      </c>
      <c r="D61" s="83" t="s">
        <v>363</v>
      </c>
      <c r="E61" s="77">
        <v>0</v>
      </c>
      <c r="F61" s="77">
        <v>0</v>
      </c>
      <c r="G61" s="30"/>
    </row>
    <row r="62" spans="1:7" s="7" customFormat="1" ht="22.5">
      <c r="A62" s="101"/>
      <c r="B62" s="89" t="s">
        <v>1188</v>
      </c>
      <c r="C62" s="68" t="s">
        <v>206</v>
      </c>
      <c r="D62" s="78">
        <v>15</v>
      </c>
      <c r="E62" s="77">
        <v>15</v>
      </c>
      <c r="F62" s="77">
        <f>E62-D62</f>
        <v>0</v>
      </c>
      <c r="G62" s="250"/>
    </row>
    <row r="63" spans="1:7" s="7" customFormat="1" ht="22.5">
      <c r="A63" s="101"/>
      <c r="B63" s="89" t="s">
        <v>1189</v>
      </c>
      <c r="C63" s="68" t="s">
        <v>206</v>
      </c>
      <c r="D63" s="78">
        <v>7</v>
      </c>
      <c r="E63" s="77">
        <v>8</v>
      </c>
      <c r="F63" s="118" t="s">
        <v>303</v>
      </c>
      <c r="G63" s="30"/>
    </row>
    <row r="64" spans="1:7" s="7" customFormat="1" ht="22.5">
      <c r="A64" s="101"/>
      <c r="B64" s="89" t="s">
        <v>1190</v>
      </c>
      <c r="C64" s="68" t="s">
        <v>667</v>
      </c>
      <c r="D64" s="78">
        <v>50</v>
      </c>
      <c r="E64" s="77">
        <v>100</v>
      </c>
      <c r="F64" s="118" t="s">
        <v>65</v>
      </c>
      <c r="G64" s="30"/>
    </row>
    <row r="65" spans="1:7" s="7" customFormat="1" ht="33.75">
      <c r="A65" s="101"/>
      <c r="B65" s="85" t="s">
        <v>1191</v>
      </c>
      <c r="C65" s="68" t="s">
        <v>206</v>
      </c>
      <c r="D65" s="78">
        <v>3</v>
      </c>
      <c r="E65" s="77">
        <v>3</v>
      </c>
      <c r="F65" s="77">
        <f>E65-D65</f>
        <v>0</v>
      </c>
      <c r="G65" s="30"/>
    </row>
    <row r="66" spans="1:7" s="7" customFormat="1" ht="22.5">
      <c r="A66" s="101"/>
      <c r="B66" s="85" t="s">
        <v>1192</v>
      </c>
      <c r="C66" s="68" t="s">
        <v>206</v>
      </c>
      <c r="D66" s="78">
        <v>10</v>
      </c>
      <c r="E66" s="77">
        <v>10</v>
      </c>
      <c r="F66" s="77">
        <f>E66-D66</f>
        <v>0</v>
      </c>
      <c r="G66" s="30"/>
    </row>
    <row r="67" spans="1:7" s="7" customFormat="1" ht="33.75">
      <c r="A67" s="101"/>
      <c r="B67" s="84" t="s">
        <v>1193</v>
      </c>
      <c r="C67" s="70" t="s">
        <v>206</v>
      </c>
      <c r="D67" s="83" t="s">
        <v>363</v>
      </c>
      <c r="E67" s="77">
        <v>0</v>
      </c>
      <c r="F67" s="77">
        <v>0</v>
      </c>
      <c r="G67" s="30"/>
    </row>
    <row r="68" spans="1:7" s="7" customFormat="1" ht="22.5">
      <c r="A68" s="101"/>
      <c r="B68" s="90" t="s">
        <v>1194</v>
      </c>
      <c r="C68" s="70" t="s">
        <v>206</v>
      </c>
      <c r="D68" s="83" t="s">
        <v>363</v>
      </c>
      <c r="E68" s="77">
        <v>0</v>
      </c>
      <c r="F68" s="77">
        <v>0</v>
      </c>
      <c r="G68" s="30"/>
    </row>
    <row r="69" spans="1:7" s="7" customFormat="1" ht="25.5" customHeight="1">
      <c r="A69" s="101"/>
      <c r="B69" s="90" t="s">
        <v>666</v>
      </c>
      <c r="C69" s="70" t="s">
        <v>206</v>
      </c>
      <c r="D69" s="83" t="s">
        <v>363</v>
      </c>
      <c r="E69" s="77">
        <v>0</v>
      </c>
      <c r="F69" s="77">
        <v>0</v>
      </c>
      <c r="G69" s="30"/>
    </row>
    <row r="70" spans="1:7" s="7" customFormat="1" ht="39.75" customHeight="1">
      <c r="A70" s="101"/>
      <c r="B70" s="270" t="s">
        <v>668</v>
      </c>
      <c r="C70" s="271"/>
      <c r="D70" s="271"/>
      <c r="E70" s="271"/>
      <c r="F70" s="271"/>
      <c r="G70" s="271"/>
    </row>
    <row r="71" spans="1:7" s="7" customFormat="1" ht="22.5">
      <c r="A71" s="101"/>
      <c r="B71" s="91" t="s">
        <v>669</v>
      </c>
      <c r="C71" s="68" t="s">
        <v>182</v>
      </c>
      <c r="D71" s="83" t="s">
        <v>363</v>
      </c>
      <c r="E71" s="77">
        <v>0</v>
      </c>
      <c r="F71" s="77">
        <v>0</v>
      </c>
      <c r="G71" s="30"/>
    </row>
    <row r="72" spans="1:7" s="7" customFormat="1" ht="22.5">
      <c r="A72" s="101"/>
      <c r="B72" s="91" t="s">
        <v>670</v>
      </c>
      <c r="C72" s="68" t="s">
        <v>206</v>
      </c>
      <c r="D72" s="78">
        <v>7</v>
      </c>
      <c r="E72" s="77">
        <v>7</v>
      </c>
      <c r="F72" s="77">
        <f>E72-D72</f>
        <v>0</v>
      </c>
      <c r="G72" s="30"/>
    </row>
    <row r="73" spans="1:7" s="7" customFormat="1" ht="22.5">
      <c r="A73" s="101"/>
      <c r="B73" s="91" t="s">
        <v>671</v>
      </c>
      <c r="C73" s="68" t="s">
        <v>678</v>
      </c>
      <c r="D73" s="78">
        <v>2</v>
      </c>
      <c r="E73" s="77">
        <v>2</v>
      </c>
      <c r="F73" s="77">
        <f>E73-D73</f>
        <v>0</v>
      </c>
      <c r="G73" s="30"/>
    </row>
    <row r="74" spans="1:7" s="7" customFormat="1" ht="22.5">
      <c r="A74" s="101"/>
      <c r="B74" s="91" t="s">
        <v>672</v>
      </c>
      <c r="C74" s="68" t="s">
        <v>206</v>
      </c>
      <c r="D74" s="78">
        <v>1</v>
      </c>
      <c r="E74" s="77">
        <v>1</v>
      </c>
      <c r="F74" s="77">
        <f>E74-D74</f>
        <v>0</v>
      </c>
      <c r="G74" s="30"/>
    </row>
    <row r="75" spans="1:7" s="7" customFormat="1" ht="22.5">
      <c r="A75" s="101"/>
      <c r="B75" s="91" t="s">
        <v>673</v>
      </c>
      <c r="C75" s="68" t="s">
        <v>206</v>
      </c>
      <c r="D75" s="83" t="s">
        <v>363</v>
      </c>
      <c r="E75" s="77">
        <v>24</v>
      </c>
      <c r="F75" s="118" t="s">
        <v>66</v>
      </c>
      <c r="G75" s="30"/>
    </row>
    <row r="76" spans="1:7" s="7" customFormat="1" ht="11.25">
      <c r="A76" s="101"/>
      <c r="B76" s="91" t="s">
        <v>674</v>
      </c>
      <c r="C76" s="68" t="s">
        <v>207</v>
      </c>
      <c r="D76" s="78">
        <v>10</v>
      </c>
      <c r="E76" s="77">
        <v>10</v>
      </c>
      <c r="F76" s="77">
        <f>E76-D76</f>
        <v>0</v>
      </c>
      <c r="G76" s="30"/>
    </row>
    <row r="77" spans="1:7" s="7" customFormat="1" ht="12.75" customHeight="1">
      <c r="A77" s="101"/>
      <c r="B77" s="86" t="s">
        <v>675</v>
      </c>
      <c r="C77" s="71" t="s">
        <v>206</v>
      </c>
      <c r="D77" s="79">
        <v>2</v>
      </c>
      <c r="E77" s="77">
        <v>2</v>
      </c>
      <c r="F77" s="77">
        <f>E77-D77</f>
        <v>0</v>
      </c>
      <c r="G77" s="30"/>
    </row>
    <row r="78" spans="1:7" s="7" customFormat="1" ht="11.25">
      <c r="A78" s="101"/>
      <c r="B78" s="86" t="s">
        <v>676</v>
      </c>
      <c r="C78" s="71" t="s">
        <v>207</v>
      </c>
      <c r="D78" s="79">
        <v>10</v>
      </c>
      <c r="E78" s="77">
        <v>12</v>
      </c>
      <c r="F78" s="118" t="s">
        <v>302</v>
      </c>
      <c r="G78" s="30"/>
    </row>
    <row r="79" spans="1:7" s="7" customFormat="1" ht="38.25" customHeight="1">
      <c r="A79" s="101"/>
      <c r="B79" s="85" t="s">
        <v>677</v>
      </c>
      <c r="C79" s="71" t="s">
        <v>206</v>
      </c>
      <c r="D79" s="83" t="s">
        <v>363</v>
      </c>
      <c r="E79" s="77">
        <v>1</v>
      </c>
      <c r="F79" s="118" t="s">
        <v>303</v>
      </c>
      <c r="G79" s="30"/>
    </row>
    <row r="80" spans="1:7" s="7" customFormat="1" ht="42.75" customHeight="1">
      <c r="A80" s="101"/>
      <c r="B80" s="270" t="s">
        <v>679</v>
      </c>
      <c r="C80" s="271"/>
      <c r="D80" s="271"/>
      <c r="E80" s="271"/>
      <c r="F80" s="271"/>
      <c r="G80" s="271"/>
    </row>
    <row r="81" spans="1:7" s="7" customFormat="1" ht="11.25">
      <c r="A81" s="101"/>
      <c r="B81" s="92" t="s">
        <v>680</v>
      </c>
      <c r="C81" s="69" t="s">
        <v>206</v>
      </c>
      <c r="D81" s="79">
        <v>2</v>
      </c>
      <c r="E81" s="77">
        <v>4</v>
      </c>
      <c r="F81" s="118" t="s">
        <v>302</v>
      </c>
      <c r="G81" s="30"/>
    </row>
    <row r="82" spans="1:7" s="7" customFormat="1" ht="11.25">
      <c r="A82" s="101"/>
      <c r="B82" s="92" t="s">
        <v>681</v>
      </c>
      <c r="C82" s="69" t="s">
        <v>206</v>
      </c>
      <c r="D82" s="79">
        <v>1</v>
      </c>
      <c r="E82" s="77">
        <v>2</v>
      </c>
      <c r="F82" s="118" t="s">
        <v>303</v>
      </c>
      <c r="G82" s="30"/>
    </row>
    <row r="83" spans="1:7" s="7" customFormat="1" ht="12.75" customHeight="1">
      <c r="A83" s="101"/>
      <c r="B83" s="92" t="s">
        <v>682</v>
      </c>
      <c r="C83" s="69" t="s">
        <v>206</v>
      </c>
      <c r="D83" s="79">
        <v>2</v>
      </c>
      <c r="E83" s="77">
        <v>2</v>
      </c>
      <c r="F83" s="118">
        <f>E83-D83</f>
        <v>0</v>
      </c>
      <c r="G83" s="30"/>
    </row>
    <row r="84" spans="1:7" s="7" customFormat="1" ht="11.25">
      <c r="A84" s="101"/>
      <c r="B84" s="92" t="s">
        <v>683</v>
      </c>
      <c r="C84" s="69" t="s">
        <v>207</v>
      </c>
      <c r="D84" s="79">
        <v>2</v>
      </c>
      <c r="E84" s="77">
        <v>4</v>
      </c>
      <c r="F84" s="118" t="s">
        <v>302</v>
      </c>
      <c r="G84" s="30"/>
    </row>
    <row r="85" spans="1:7" s="7" customFormat="1" ht="54" customHeight="1">
      <c r="A85" s="101"/>
      <c r="B85" s="270" t="s">
        <v>67</v>
      </c>
      <c r="C85" s="271"/>
      <c r="D85" s="271"/>
      <c r="E85" s="271"/>
      <c r="F85" s="271"/>
      <c r="G85" s="271"/>
    </row>
    <row r="86" spans="1:7" s="7" customFormat="1" ht="11.25">
      <c r="A86" s="101"/>
      <c r="B86" s="92" t="s">
        <v>684</v>
      </c>
      <c r="C86" s="68" t="s">
        <v>206</v>
      </c>
      <c r="D86" s="78">
        <v>2</v>
      </c>
      <c r="E86" s="77">
        <v>3</v>
      </c>
      <c r="F86" s="118" t="s">
        <v>303</v>
      </c>
      <c r="G86" s="30"/>
    </row>
    <row r="87" spans="1:7" s="7" customFormat="1" ht="12.75" customHeight="1">
      <c r="A87" s="101"/>
      <c r="B87" s="92" t="s">
        <v>685</v>
      </c>
      <c r="C87" s="68" t="s">
        <v>206</v>
      </c>
      <c r="D87" s="78">
        <v>3</v>
      </c>
      <c r="E87" s="77">
        <v>3</v>
      </c>
      <c r="F87" s="77">
        <f aca="true" t="shared" si="0" ref="F87:F93">E87-D87</f>
        <v>0</v>
      </c>
      <c r="G87" s="30"/>
    </row>
    <row r="88" spans="1:7" s="7" customFormat="1" ht="12.75" customHeight="1">
      <c r="A88" s="101"/>
      <c r="B88" s="92" t="s">
        <v>686</v>
      </c>
      <c r="C88" s="68" t="s">
        <v>206</v>
      </c>
      <c r="D88" s="78">
        <v>1</v>
      </c>
      <c r="E88" s="77">
        <v>1</v>
      </c>
      <c r="F88" s="77">
        <f t="shared" si="0"/>
        <v>0</v>
      </c>
      <c r="G88" s="30"/>
    </row>
    <row r="89" spans="1:7" s="7" customFormat="1" ht="12.75" customHeight="1">
      <c r="A89" s="101"/>
      <c r="B89" s="92" t="s">
        <v>687</v>
      </c>
      <c r="C89" s="68" t="s">
        <v>206</v>
      </c>
      <c r="D89" s="78">
        <v>3</v>
      </c>
      <c r="E89" s="77">
        <v>3</v>
      </c>
      <c r="F89" s="77">
        <f t="shared" si="0"/>
        <v>0</v>
      </c>
      <c r="G89" s="30"/>
    </row>
    <row r="90" spans="1:7" s="7" customFormat="1" ht="12.75" customHeight="1">
      <c r="A90" s="101"/>
      <c r="B90" s="92" t="s">
        <v>688</v>
      </c>
      <c r="C90" s="68" t="s">
        <v>207</v>
      </c>
      <c r="D90" s="78">
        <v>8</v>
      </c>
      <c r="E90" s="77">
        <v>8</v>
      </c>
      <c r="F90" s="77">
        <f t="shared" si="0"/>
        <v>0</v>
      </c>
      <c r="G90" s="30"/>
    </row>
    <row r="91" spans="1:7" s="7" customFormat="1" ht="12.75" customHeight="1">
      <c r="A91" s="101"/>
      <c r="B91" s="92" t="s">
        <v>689</v>
      </c>
      <c r="C91" s="68" t="s">
        <v>206</v>
      </c>
      <c r="D91" s="78">
        <v>1</v>
      </c>
      <c r="E91" s="77">
        <v>1</v>
      </c>
      <c r="F91" s="77">
        <f t="shared" si="0"/>
        <v>0</v>
      </c>
      <c r="G91" s="30"/>
    </row>
    <row r="92" spans="1:7" s="7" customFormat="1" ht="12.75" customHeight="1">
      <c r="A92" s="101"/>
      <c r="B92" s="92" t="s">
        <v>690</v>
      </c>
      <c r="C92" s="68" t="s">
        <v>206</v>
      </c>
      <c r="D92" s="78">
        <v>3</v>
      </c>
      <c r="E92" s="77">
        <v>3</v>
      </c>
      <c r="F92" s="77">
        <f t="shared" si="0"/>
        <v>0</v>
      </c>
      <c r="G92" s="30"/>
    </row>
    <row r="93" spans="1:7" s="7" customFormat="1" ht="22.5">
      <c r="A93" s="101"/>
      <c r="B93" s="92" t="s">
        <v>691</v>
      </c>
      <c r="C93" s="68" t="s">
        <v>206</v>
      </c>
      <c r="D93" s="78">
        <v>20</v>
      </c>
      <c r="E93" s="77">
        <v>20</v>
      </c>
      <c r="F93" s="77">
        <f t="shared" si="0"/>
        <v>0</v>
      </c>
      <c r="G93" s="30"/>
    </row>
    <row r="94" spans="1:7" s="7" customFormat="1" ht="22.5">
      <c r="A94" s="101"/>
      <c r="B94" s="92" t="s">
        <v>692</v>
      </c>
      <c r="C94" s="68" t="s">
        <v>206</v>
      </c>
      <c r="D94" s="78">
        <v>6</v>
      </c>
      <c r="E94" s="77">
        <v>6</v>
      </c>
      <c r="F94" s="77">
        <f>E94-D94</f>
        <v>0</v>
      </c>
      <c r="G94" s="30"/>
    </row>
    <row r="95" spans="1:7" s="7" customFormat="1" ht="12.75" customHeight="1">
      <c r="A95" s="101"/>
      <c r="B95" s="92" t="s">
        <v>693</v>
      </c>
      <c r="C95" s="68" t="s">
        <v>207</v>
      </c>
      <c r="D95" s="78">
        <v>3</v>
      </c>
      <c r="E95" s="77">
        <v>6</v>
      </c>
      <c r="F95" s="118" t="s">
        <v>303</v>
      </c>
      <c r="G95" s="30"/>
    </row>
    <row r="96" spans="1:7" s="7" customFormat="1" ht="33" customHeight="1">
      <c r="A96" s="101"/>
      <c r="B96" s="270" t="s">
        <v>694</v>
      </c>
      <c r="C96" s="271"/>
      <c r="D96" s="271"/>
      <c r="E96" s="271"/>
      <c r="F96" s="271"/>
      <c r="G96" s="271"/>
    </row>
    <row r="97" spans="1:7" s="7" customFormat="1" ht="22.5">
      <c r="A97" s="101"/>
      <c r="B97" s="84" t="s">
        <v>695</v>
      </c>
      <c r="C97" s="68" t="s">
        <v>182</v>
      </c>
      <c r="D97" s="78">
        <v>1</v>
      </c>
      <c r="E97" s="77">
        <v>1</v>
      </c>
      <c r="F97" s="77">
        <f>E97-D97</f>
        <v>0</v>
      </c>
      <c r="G97" s="30"/>
    </row>
    <row r="98" spans="1:7" s="7" customFormat="1" ht="22.5">
      <c r="A98" s="101"/>
      <c r="B98" s="92" t="s">
        <v>696</v>
      </c>
      <c r="C98" s="68" t="s">
        <v>206</v>
      </c>
      <c r="D98" s="83" t="s">
        <v>363</v>
      </c>
      <c r="E98" s="77">
        <v>0</v>
      </c>
      <c r="F98" s="77">
        <v>0</v>
      </c>
      <c r="G98" s="30"/>
    </row>
    <row r="99" spans="1:7" s="7" customFormat="1" ht="11.25">
      <c r="A99" s="101"/>
      <c r="B99" s="93" t="s">
        <v>697</v>
      </c>
      <c r="C99" s="68" t="s">
        <v>206</v>
      </c>
      <c r="D99" s="79">
        <v>1</v>
      </c>
      <c r="E99" s="77">
        <v>1</v>
      </c>
      <c r="F99" s="77">
        <f>E99-D99</f>
        <v>0</v>
      </c>
      <c r="G99" s="30"/>
    </row>
    <row r="100" spans="1:7" s="7" customFormat="1" ht="11.25">
      <c r="A100" s="101"/>
      <c r="B100" s="93" t="s">
        <v>698</v>
      </c>
      <c r="C100" s="68" t="s">
        <v>207</v>
      </c>
      <c r="D100" s="79">
        <v>2</v>
      </c>
      <c r="E100" s="77">
        <v>5</v>
      </c>
      <c r="F100" s="118" t="s">
        <v>68</v>
      </c>
      <c r="G100" s="30"/>
    </row>
    <row r="101" spans="1:7" s="7" customFormat="1" ht="12.75" customHeight="1">
      <c r="A101" s="101"/>
      <c r="B101" s="93" t="s">
        <v>699</v>
      </c>
      <c r="C101" s="68" t="s">
        <v>207</v>
      </c>
      <c r="D101" s="79">
        <v>3</v>
      </c>
      <c r="E101" s="77">
        <v>6</v>
      </c>
      <c r="F101" s="118" t="s">
        <v>68</v>
      </c>
      <c r="G101" s="30"/>
    </row>
    <row r="102" spans="1:7" s="7" customFormat="1" ht="12.75" customHeight="1">
      <c r="A102" s="101"/>
      <c r="B102" s="93" t="s">
        <v>700</v>
      </c>
      <c r="C102" s="68" t="s">
        <v>206</v>
      </c>
      <c r="D102" s="79">
        <v>1</v>
      </c>
      <c r="E102" s="77">
        <v>1</v>
      </c>
      <c r="F102" s="77">
        <f>E102-D102</f>
        <v>0</v>
      </c>
      <c r="G102" s="30"/>
    </row>
    <row r="103" spans="1:7" s="7" customFormat="1" ht="30" customHeight="1">
      <c r="A103" s="101"/>
      <c r="B103" s="92" t="s">
        <v>701</v>
      </c>
      <c r="C103" s="68" t="s">
        <v>206</v>
      </c>
      <c r="D103" s="83" t="s">
        <v>363</v>
      </c>
      <c r="E103" s="77">
        <v>0</v>
      </c>
      <c r="F103" s="77">
        <v>0</v>
      </c>
      <c r="G103" s="30"/>
    </row>
    <row r="104" spans="1:7" s="7" customFormat="1" ht="22.5">
      <c r="A104" s="101"/>
      <c r="B104" s="93" t="s">
        <v>702</v>
      </c>
      <c r="C104" s="68" t="s">
        <v>678</v>
      </c>
      <c r="D104" s="83" t="s">
        <v>363</v>
      </c>
      <c r="E104" s="77">
        <v>0</v>
      </c>
      <c r="F104" s="77">
        <v>0</v>
      </c>
      <c r="G104" s="30"/>
    </row>
    <row r="105" spans="1:7" s="7" customFormat="1" ht="33.75">
      <c r="A105" s="101"/>
      <c r="B105" s="92" t="s">
        <v>703</v>
      </c>
      <c r="C105" s="68" t="s">
        <v>678</v>
      </c>
      <c r="D105" s="78">
        <v>3</v>
      </c>
      <c r="E105" s="77">
        <v>3</v>
      </c>
      <c r="F105" s="77">
        <f>E105-D105</f>
        <v>0</v>
      </c>
      <c r="G105" s="30"/>
    </row>
    <row r="106" spans="1:7" s="7" customFormat="1" ht="33.75">
      <c r="A106" s="101"/>
      <c r="B106" s="92" t="s">
        <v>704</v>
      </c>
      <c r="C106" s="68" t="s">
        <v>206</v>
      </c>
      <c r="D106" s="83" t="s">
        <v>363</v>
      </c>
      <c r="E106" s="77">
        <v>0</v>
      </c>
      <c r="F106" s="77">
        <v>0</v>
      </c>
      <c r="G106" s="30"/>
    </row>
    <row r="107" spans="1:7" s="7" customFormat="1" ht="45">
      <c r="A107" s="101"/>
      <c r="B107" s="84" t="s">
        <v>705</v>
      </c>
      <c r="C107" s="70" t="s">
        <v>706</v>
      </c>
      <c r="D107" s="83" t="s">
        <v>363</v>
      </c>
      <c r="E107" s="77">
        <v>0</v>
      </c>
      <c r="F107" s="77">
        <v>0</v>
      </c>
      <c r="G107" s="30"/>
    </row>
    <row r="108" spans="1:7" s="7" customFormat="1" ht="22.5">
      <c r="A108" s="101"/>
      <c r="B108" s="92" t="s">
        <v>707</v>
      </c>
      <c r="C108" s="68" t="s">
        <v>206</v>
      </c>
      <c r="D108" s="83" t="s">
        <v>363</v>
      </c>
      <c r="E108" s="77">
        <v>0</v>
      </c>
      <c r="F108" s="77">
        <v>0</v>
      </c>
      <c r="G108" s="30"/>
    </row>
    <row r="109" spans="1:7" s="7" customFormat="1" ht="12.75" customHeight="1">
      <c r="A109" s="101"/>
      <c r="B109" s="93" t="s">
        <v>708</v>
      </c>
      <c r="C109" s="68" t="s">
        <v>206</v>
      </c>
      <c r="D109" s="78"/>
      <c r="E109" s="77">
        <v>0</v>
      </c>
      <c r="F109" s="77">
        <f>E109-D109</f>
        <v>0</v>
      </c>
      <c r="G109" s="30"/>
    </row>
    <row r="110" spans="1:7" s="7" customFormat="1" ht="60" customHeight="1">
      <c r="A110" s="101"/>
      <c r="B110" s="94" t="s">
        <v>709</v>
      </c>
      <c r="C110" s="69" t="s">
        <v>206</v>
      </c>
      <c r="D110" s="83" t="s">
        <v>363</v>
      </c>
      <c r="E110" s="77">
        <v>0</v>
      </c>
      <c r="F110" s="77">
        <v>0</v>
      </c>
      <c r="G110" s="30"/>
    </row>
    <row r="111" spans="1:7" s="7" customFormat="1" ht="67.5">
      <c r="A111" s="101"/>
      <c r="B111" s="94" t="s">
        <v>710</v>
      </c>
      <c r="C111" s="69" t="s">
        <v>206</v>
      </c>
      <c r="D111" s="78">
        <v>1</v>
      </c>
      <c r="E111" s="77">
        <v>1</v>
      </c>
      <c r="F111" s="77">
        <f>E111-D111</f>
        <v>0</v>
      </c>
      <c r="G111" s="30"/>
    </row>
    <row r="112" spans="1:7" s="7" customFormat="1" ht="22.5">
      <c r="A112" s="101"/>
      <c r="B112" s="84" t="s">
        <v>711</v>
      </c>
      <c r="C112" s="68" t="s">
        <v>206</v>
      </c>
      <c r="D112" s="83" t="s">
        <v>363</v>
      </c>
      <c r="E112" s="77">
        <v>0</v>
      </c>
      <c r="F112" s="77">
        <v>0</v>
      </c>
      <c r="G112" s="30"/>
    </row>
    <row r="113" spans="1:7" s="7" customFormat="1" ht="52.5" customHeight="1">
      <c r="A113" s="101"/>
      <c r="B113" s="270" t="s">
        <v>298</v>
      </c>
      <c r="C113" s="271"/>
      <c r="D113" s="271"/>
      <c r="E113" s="271"/>
      <c r="F113" s="271"/>
      <c r="G113" s="271"/>
    </row>
    <row r="114" spans="1:7" s="7" customFormat="1" ht="33.75">
      <c r="A114" s="101"/>
      <c r="B114" s="89" t="s">
        <v>299</v>
      </c>
      <c r="C114" s="68" t="s">
        <v>206</v>
      </c>
      <c r="D114" s="78">
        <v>1</v>
      </c>
      <c r="E114" s="77">
        <v>1</v>
      </c>
      <c r="F114" s="77">
        <f>E114-D114</f>
        <v>0</v>
      </c>
      <c r="G114" s="30"/>
    </row>
    <row r="115" spans="1:7" s="7" customFormat="1" ht="33.75">
      <c r="A115" s="101"/>
      <c r="B115" s="89" t="s">
        <v>810</v>
      </c>
      <c r="C115" s="68" t="s">
        <v>206</v>
      </c>
      <c r="D115" s="78">
        <v>2</v>
      </c>
      <c r="E115" s="77">
        <v>3</v>
      </c>
      <c r="F115" s="118" t="s">
        <v>303</v>
      </c>
      <c r="G115" s="30"/>
    </row>
    <row r="116" spans="1:7" s="7" customFormat="1" ht="33.75">
      <c r="A116" s="101"/>
      <c r="B116" s="89" t="s">
        <v>811</v>
      </c>
      <c r="C116" s="68" t="s">
        <v>206</v>
      </c>
      <c r="D116" s="78">
        <v>2</v>
      </c>
      <c r="E116" s="77">
        <v>3</v>
      </c>
      <c r="F116" s="118" t="s">
        <v>303</v>
      </c>
      <c r="G116" s="30"/>
    </row>
    <row r="117" spans="1:7" s="7" customFormat="1" ht="33.75">
      <c r="A117" s="101"/>
      <c r="B117" s="89" t="s">
        <v>812</v>
      </c>
      <c r="C117" s="68" t="s">
        <v>206</v>
      </c>
      <c r="D117" s="78">
        <v>1</v>
      </c>
      <c r="E117" s="77">
        <v>1</v>
      </c>
      <c r="F117" s="77">
        <f aca="true" t="shared" si="1" ref="F117:F122">E117-D117</f>
        <v>0</v>
      </c>
      <c r="G117" s="30"/>
    </row>
    <row r="118" spans="1:7" s="7" customFormat="1" ht="45">
      <c r="A118" s="101"/>
      <c r="B118" s="89" t="s">
        <v>305</v>
      </c>
      <c r="C118" s="68" t="s">
        <v>206</v>
      </c>
      <c r="D118" s="78">
        <v>1</v>
      </c>
      <c r="E118" s="77">
        <v>1</v>
      </c>
      <c r="F118" s="77">
        <f t="shared" si="1"/>
        <v>0</v>
      </c>
      <c r="G118" s="30"/>
    </row>
    <row r="119" spans="1:7" s="7" customFormat="1" ht="22.5">
      <c r="A119" s="101"/>
      <c r="B119" s="89" t="s">
        <v>306</v>
      </c>
      <c r="C119" s="68" t="s">
        <v>206</v>
      </c>
      <c r="D119" s="78">
        <v>1</v>
      </c>
      <c r="E119" s="77">
        <v>1</v>
      </c>
      <c r="F119" s="77">
        <f t="shared" si="1"/>
        <v>0</v>
      </c>
      <c r="G119" s="30"/>
    </row>
    <row r="120" spans="1:7" s="7" customFormat="1" ht="22.5">
      <c r="A120" s="101"/>
      <c r="B120" s="89" t="s">
        <v>307</v>
      </c>
      <c r="C120" s="68" t="s">
        <v>206</v>
      </c>
      <c r="D120" s="78">
        <v>12</v>
      </c>
      <c r="E120" s="77">
        <v>12</v>
      </c>
      <c r="F120" s="77">
        <f t="shared" si="1"/>
        <v>0</v>
      </c>
      <c r="G120" s="30"/>
    </row>
    <row r="121" spans="1:7" s="7" customFormat="1" ht="22.5">
      <c r="A121" s="101"/>
      <c r="B121" s="89" t="s">
        <v>329</v>
      </c>
      <c r="C121" s="68" t="s">
        <v>206</v>
      </c>
      <c r="D121" s="78">
        <v>1</v>
      </c>
      <c r="E121" s="77">
        <v>1</v>
      </c>
      <c r="F121" s="77">
        <f t="shared" si="1"/>
        <v>0</v>
      </c>
      <c r="G121" s="30"/>
    </row>
    <row r="122" spans="1:7" s="7" customFormat="1" ht="33.75">
      <c r="A122" s="101"/>
      <c r="B122" s="89" t="s">
        <v>330</v>
      </c>
      <c r="C122" s="68" t="s">
        <v>206</v>
      </c>
      <c r="D122" s="78">
        <v>1</v>
      </c>
      <c r="E122" s="77">
        <v>1</v>
      </c>
      <c r="F122" s="77">
        <f t="shared" si="1"/>
        <v>0</v>
      </c>
      <c r="G122" s="30"/>
    </row>
    <row r="123" spans="1:7" s="7" customFormat="1" ht="43.5" customHeight="1">
      <c r="A123" s="101"/>
      <c r="B123" s="270" t="s">
        <v>331</v>
      </c>
      <c r="C123" s="271"/>
      <c r="D123" s="271"/>
      <c r="E123" s="271"/>
      <c r="F123" s="271"/>
      <c r="G123" s="271"/>
    </row>
    <row r="124" spans="1:7" s="7" customFormat="1" ht="33.75">
      <c r="A124" s="101"/>
      <c r="B124" s="89" t="s">
        <v>332</v>
      </c>
      <c r="C124" s="68" t="s">
        <v>206</v>
      </c>
      <c r="D124" s="70">
        <v>14</v>
      </c>
      <c r="E124" s="77">
        <v>14</v>
      </c>
      <c r="F124" s="77">
        <f>E124-D124</f>
        <v>0</v>
      </c>
      <c r="G124" s="30"/>
    </row>
    <row r="125" spans="1:7" s="7" customFormat="1" ht="22.5">
      <c r="A125" s="101"/>
      <c r="B125" s="89" t="s">
        <v>333</v>
      </c>
      <c r="C125" s="68" t="s">
        <v>206</v>
      </c>
      <c r="D125" s="83" t="s">
        <v>363</v>
      </c>
      <c r="E125" s="77">
        <v>0</v>
      </c>
      <c r="F125" s="77">
        <v>0</v>
      </c>
      <c r="G125" s="30"/>
    </row>
    <row r="126" spans="1:7" s="7" customFormat="1" ht="45">
      <c r="A126" s="101"/>
      <c r="B126" s="89" t="s">
        <v>334</v>
      </c>
      <c r="C126" s="68" t="s">
        <v>206</v>
      </c>
      <c r="D126" s="80">
        <v>1</v>
      </c>
      <c r="E126" s="77">
        <v>0</v>
      </c>
      <c r="F126" s="77">
        <f aca="true" t="shared" si="2" ref="F126:F136">E126-D126</f>
        <v>-1</v>
      </c>
      <c r="G126" s="248" t="s">
        <v>300</v>
      </c>
    </row>
    <row r="127" spans="1:7" s="7" customFormat="1" ht="11.25">
      <c r="A127" s="101"/>
      <c r="B127" s="89" t="s">
        <v>335</v>
      </c>
      <c r="C127" s="68" t="s">
        <v>206</v>
      </c>
      <c r="D127" s="80">
        <v>12</v>
      </c>
      <c r="E127" s="77">
        <v>12</v>
      </c>
      <c r="F127" s="77">
        <f t="shared" si="2"/>
        <v>0</v>
      </c>
      <c r="G127" s="30"/>
    </row>
    <row r="128" spans="1:7" s="7" customFormat="1" ht="22.5">
      <c r="A128" s="101"/>
      <c r="B128" s="89" t="s">
        <v>336</v>
      </c>
      <c r="C128" s="68" t="s">
        <v>206</v>
      </c>
      <c r="D128" s="83" t="s">
        <v>363</v>
      </c>
      <c r="E128" s="77">
        <v>0</v>
      </c>
      <c r="F128" s="77">
        <v>0</v>
      </c>
      <c r="G128" s="30"/>
    </row>
    <row r="129" spans="1:7" s="7" customFormat="1" ht="22.5">
      <c r="A129" s="101"/>
      <c r="B129" s="95" t="s">
        <v>337</v>
      </c>
      <c r="C129" s="68" t="s">
        <v>207</v>
      </c>
      <c r="D129" s="80">
        <v>30</v>
      </c>
      <c r="E129" s="77">
        <v>20</v>
      </c>
      <c r="F129" s="77">
        <f t="shared" si="2"/>
        <v>-10</v>
      </c>
      <c r="G129" s="251" t="s">
        <v>69</v>
      </c>
    </row>
    <row r="130" spans="1:7" s="7" customFormat="1" ht="22.5">
      <c r="A130" s="101"/>
      <c r="B130" s="95" t="s">
        <v>338</v>
      </c>
      <c r="C130" s="68" t="s">
        <v>207</v>
      </c>
      <c r="D130" s="80">
        <v>6</v>
      </c>
      <c r="E130" s="77">
        <v>6</v>
      </c>
      <c r="F130" s="77">
        <f t="shared" si="2"/>
        <v>0</v>
      </c>
      <c r="G130" s="30"/>
    </row>
    <row r="131" spans="1:7" s="7" customFormat="1" ht="11.25">
      <c r="A131" s="101"/>
      <c r="B131" s="93" t="s">
        <v>339</v>
      </c>
      <c r="C131" s="68" t="s">
        <v>340</v>
      </c>
      <c r="D131" s="80">
        <v>2</v>
      </c>
      <c r="E131" s="77">
        <v>2</v>
      </c>
      <c r="F131" s="77">
        <f t="shared" si="2"/>
        <v>0</v>
      </c>
      <c r="G131" s="30"/>
    </row>
    <row r="132" spans="1:7" s="7" customFormat="1" ht="22.5">
      <c r="A132" s="101"/>
      <c r="B132" s="92" t="s">
        <v>341</v>
      </c>
      <c r="C132" s="68" t="s">
        <v>206</v>
      </c>
      <c r="D132" s="80">
        <v>50</v>
      </c>
      <c r="E132" s="77">
        <v>50</v>
      </c>
      <c r="F132" s="77">
        <f t="shared" si="2"/>
        <v>0</v>
      </c>
      <c r="G132" s="30"/>
    </row>
    <row r="133" spans="1:7" s="7" customFormat="1" ht="11.25">
      <c r="A133" s="101"/>
      <c r="B133" s="92" t="s">
        <v>342</v>
      </c>
      <c r="C133" s="68" t="s">
        <v>207</v>
      </c>
      <c r="D133" s="80">
        <v>1</v>
      </c>
      <c r="E133" s="77">
        <v>3</v>
      </c>
      <c r="F133" s="118" t="s">
        <v>302</v>
      </c>
      <c r="G133" s="30"/>
    </row>
    <row r="134" spans="1:7" s="7" customFormat="1" ht="112.5">
      <c r="A134" s="101"/>
      <c r="B134" s="94" t="s">
        <v>343</v>
      </c>
      <c r="C134" s="69" t="s">
        <v>206</v>
      </c>
      <c r="D134" s="83" t="s">
        <v>363</v>
      </c>
      <c r="E134" s="77">
        <v>0</v>
      </c>
      <c r="F134" s="77">
        <v>0</v>
      </c>
      <c r="G134" s="30"/>
    </row>
    <row r="135" spans="1:7" s="7" customFormat="1" ht="22.5">
      <c r="A135" s="101"/>
      <c r="B135" s="84" t="s">
        <v>344</v>
      </c>
      <c r="C135" s="68" t="s">
        <v>345</v>
      </c>
      <c r="D135" s="81">
        <v>1.1</v>
      </c>
      <c r="E135" s="140">
        <v>1.1</v>
      </c>
      <c r="F135" s="77">
        <f>E135-D135</f>
        <v>0</v>
      </c>
      <c r="G135" s="30"/>
    </row>
    <row r="136" spans="1:7" s="7" customFormat="1" ht="22.5">
      <c r="A136" s="101"/>
      <c r="B136" s="84" t="s">
        <v>346</v>
      </c>
      <c r="C136" s="68" t="s">
        <v>206</v>
      </c>
      <c r="D136" s="68">
        <v>2</v>
      </c>
      <c r="E136" s="77">
        <v>2</v>
      </c>
      <c r="F136" s="77">
        <f t="shared" si="2"/>
        <v>0</v>
      </c>
      <c r="G136" s="30"/>
    </row>
    <row r="137" spans="1:7" s="7" customFormat="1" ht="22.5">
      <c r="A137" s="101"/>
      <c r="B137" s="84" t="s">
        <v>347</v>
      </c>
      <c r="C137" s="68" t="s">
        <v>206</v>
      </c>
      <c r="D137" s="83" t="s">
        <v>363</v>
      </c>
      <c r="E137" s="77">
        <v>0</v>
      </c>
      <c r="F137" s="77">
        <v>0</v>
      </c>
      <c r="G137" s="30"/>
    </row>
    <row r="138" spans="1:7" s="7" customFormat="1" ht="62.25" customHeight="1">
      <c r="A138" s="101"/>
      <c r="B138" s="270" t="s">
        <v>348</v>
      </c>
      <c r="C138" s="271"/>
      <c r="D138" s="271"/>
      <c r="E138" s="271"/>
      <c r="F138" s="271"/>
      <c r="G138" s="271"/>
    </row>
    <row r="139" spans="1:7" s="7" customFormat="1" ht="22.5">
      <c r="A139" s="101"/>
      <c r="B139" s="84" t="s">
        <v>349</v>
      </c>
      <c r="C139" s="68" t="s">
        <v>350</v>
      </c>
      <c r="D139" s="80">
        <v>1</v>
      </c>
      <c r="E139" s="77">
        <v>1</v>
      </c>
      <c r="F139" s="77">
        <f>E139-D139</f>
        <v>0</v>
      </c>
      <c r="G139" s="30"/>
    </row>
    <row r="140" spans="1:7" s="7" customFormat="1" ht="22.5">
      <c r="A140" s="101"/>
      <c r="B140" s="84" t="s">
        <v>351</v>
      </c>
      <c r="C140" s="68" t="s">
        <v>350</v>
      </c>
      <c r="D140" s="80">
        <v>2</v>
      </c>
      <c r="E140" s="77">
        <v>4</v>
      </c>
      <c r="F140" s="118" t="s">
        <v>302</v>
      </c>
      <c r="G140" s="30"/>
    </row>
    <row r="141" spans="1:7" s="7" customFormat="1" ht="33.75">
      <c r="A141" s="101"/>
      <c r="B141" s="84" t="s">
        <v>352</v>
      </c>
      <c r="C141" s="68" t="s">
        <v>350</v>
      </c>
      <c r="D141" s="80">
        <v>2</v>
      </c>
      <c r="E141" s="77">
        <v>2</v>
      </c>
      <c r="F141" s="77">
        <f>E141-D141</f>
        <v>0</v>
      </c>
      <c r="G141" s="30"/>
    </row>
    <row r="142" spans="1:7" s="7" customFormat="1" ht="33.75">
      <c r="A142" s="101"/>
      <c r="B142" s="84" t="s">
        <v>353</v>
      </c>
      <c r="C142" s="68" t="s">
        <v>350</v>
      </c>
      <c r="D142" s="80">
        <v>1</v>
      </c>
      <c r="E142" s="77">
        <v>1</v>
      </c>
      <c r="F142" s="77">
        <f>E142-D142</f>
        <v>0</v>
      </c>
      <c r="G142" s="30"/>
    </row>
    <row r="143" spans="1:7" s="7" customFormat="1" ht="33.75">
      <c r="A143" s="101"/>
      <c r="B143" s="92" t="s">
        <v>354</v>
      </c>
      <c r="C143" s="68" t="s">
        <v>350</v>
      </c>
      <c r="D143" s="83" t="s">
        <v>363</v>
      </c>
      <c r="E143" s="77">
        <v>0</v>
      </c>
      <c r="F143" s="77">
        <v>0</v>
      </c>
      <c r="G143" s="30"/>
    </row>
    <row r="144" spans="1:7" s="7" customFormat="1" ht="28.5" customHeight="1">
      <c r="A144" s="101"/>
      <c r="B144" s="270" t="s">
        <v>355</v>
      </c>
      <c r="C144" s="271"/>
      <c r="D144" s="271"/>
      <c r="E144" s="271"/>
      <c r="F144" s="271"/>
      <c r="G144" s="271"/>
    </row>
    <row r="145" spans="1:7" s="7" customFormat="1" ht="33.75">
      <c r="A145" s="101"/>
      <c r="B145" s="87" t="s">
        <v>1021</v>
      </c>
      <c r="C145" s="68" t="s">
        <v>1022</v>
      </c>
      <c r="D145" s="80">
        <v>10</v>
      </c>
      <c r="E145" s="77">
        <v>3</v>
      </c>
      <c r="F145" s="77">
        <f aca="true" t="shared" si="3" ref="F145:F150">E145-D145</f>
        <v>-7</v>
      </c>
      <c r="G145" s="119" t="s">
        <v>70</v>
      </c>
    </row>
    <row r="146" spans="1:7" s="7" customFormat="1" ht="33.75">
      <c r="A146" s="101"/>
      <c r="B146" s="87" t="s">
        <v>872</v>
      </c>
      <c r="C146" s="64" t="s">
        <v>1023</v>
      </c>
      <c r="D146" s="64">
        <v>12</v>
      </c>
      <c r="E146" s="77">
        <v>12</v>
      </c>
      <c r="F146" s="77">
        <f t="shared" si="3"/>
        <v>0</v>
      </c>
      <c r="G146" s="30"/>
    </row>
    <row r="147" spans="1:7" s="7" customFormat="1" ht="11.25">
      <c r="A147" s="101"/>
      <c r="B147" s="87" t="s">
        <v>873</v>
      </c>
      <c r="C147" s="64" t="s">
        <v>206</v>
      </c>
      <c r="D147" s="64">
        <v>10</v>
      </c>
      <c r="E147" s="77">
        <v>10</v>
      </c>
      <c r="F147" s="77">
        <f t="shared" si="3"/>
        <v>0</v>
      </c>
      <c r="G147" s="30"/>
    </row>
    <row r="148" spans="1:7" s="7" customFormat="1" ht="22.5">
      <c r="A148" s="101"/>
      <c r="B148" s="87" t="s">
        <v>874</v>
      </c>
      <c r="C148" s="64" t="s">
        <v>207</v>
      </c>
      <c r="D148" s="64">
        <v>30</v>
      </c>
      <c r="E148" s="77">
        <v>30</v>
      </c>
      <c r="F148" s="77">
        <f t="shared" si="3"/>
        <v>0</v>
      </c>
      <c r="G148" s="30"/>
    </row>
    <row r="149" spans="1:7" s="7" customFormat="1" ht="22.5">
      <c r="A149" s="101"/>
      <c r="B149" s="87" t="s">
        <v>875</v>
      </c>
      <c r="C149" s="64" t="s">
        <v>1024</v>
      </c>
      <c r="D149" s="64">
        <v>170</v>
      </c>
      <c r="E149" s="77">
        <v>0</v>
      </c>
      <c r="F149" s="77">
        <f t="shared" si="3"/>
        <v>-170</v>
      </c>
      <c r="G149" s="139" t="s">
        <v>71</v>
      </c>
    </row>
    <row r="150" spans="1:7" s="7" customFormat="1" ht="11.25">
      <c r="A150" s="101"/>
      <c r="B150" s="87" t="s">
        <v>876</v>
      </c>
      <c r="C150" s="64" t="s">
        <v>207</v>
      </c>
      <c r="D150" s="64">
        <v>0</v>
      </c>
      <c r="E150" s="77">
        <v>0</v>
      </c>
      <c r="F150" s="77">
        <f t="shared" si="3"/>
        <v>0</v>
      </c>
      <c r="G150" s="30"/>
    </row>
    <row r="151" spans="1:8" s="7" customFormat="1" ht="36" customHeight="1">
      <c r="A151" s="101"/>
      <c r="B151" s="273" t="s">
        <v>661</v>
      </c>
      <c r="C151" s="271"/>
      <c r="D151" s="271"/>
      <c r="E151" s="271"/>
      <c r="F151" s="271"/>
      <c r="G151" s="271"/>
      <c r="H151" s="247"/>
    </row>
    <row r="152" spans="1:7" s="7" customFormat="1" ht="33.75">
      <c r="A152" s="101"/>
      <c r="B152" s="85" t="s">
        <v>356</v>
      </c>
      <c r="C152" s="68" t="s">
        <v>206</v>
      </c>
      <c r="D152" s="78">
        <v>2</v>
      </c>
      <c r="E152" s="77">
        <v>2</v>
      </c>
      <c r="F152" s="77">
        <f>E152-D152</f>
        <v>0</v>
      </c>
      <c r="G152" s="30"/>
    </row>
    <row r="153" spans="1:7" s="7" customFormat="1" ht="22.5">
      <c r="A153" s="101"/>
      <c r="B153" s="85" t="s">
        <v>357</v>
      </c>
      <c r="C153" s="68" t="s">
        <v>206</v>
      </c>
      <c r="D153" s="83" t="s">
        <v>363</v>
      </c>
      <c r="E153" s="77">
        <v>0</v>
      </c>
      <c r="F153" s="77">
        <v>0</v>
      </c>
      <c r="G153" s="30"/>
    </row>
    <row r="154" spans="1:7" s="7" customFormat="1" ht="27.75" customHeight="1">
      <c r="A154" s="101"/>
      <c r="B154" s="86" t="s">
        <v>358</v>
      </c>
      <c r="C154" s="68" t="s">
        <v>206</v>
      </c>
      <c r="D154" s="83" t="s">
        <v>363</v>
      </c>
      <c r="E154" s="77">
        <v>0</v>
      </c>
      <c r="F154" s="77">
        <v>0</v>
      </c>
      <c r="G154" s="30"/>
    </row>
    <row r="155" spans="1:7" s="7" customFormat="1" ht="12.75" customHeight="1">
      <c r="A155" s="101"/>
      <c r="B155" s="86" t="s">
        <v>359</v>
      </c>
      <c r="C155" s="68" t="s">
        <v>206</v>
      </c>
      <c r="D155" s="83" t="s">
        <v>363</v>
      </c>
      <c r="E155" s="77">
        <v>0</v>
      </c>
      <c r="F155" s="77">
        <v>0</v>
      </c>
      <c r="G155" s="141"/>
    </row>
    <row r="156" spans="1:7" s="7" customFormat="1" ht="11.25">
      <c r="A156" s="101"/>
      <c r="B156" s="86" t="s">
        <v>360</v>
      </c>
      <c r="C156" s="68" t="s">
        <v>207</v>
      </c>
      <c r="D156" s="79">
        <v>3</v>
      </c>
      <c r="E156" s="77">
        <v>5</v>
      </c>
      <c r="F156" s="118" t="s">
        <v>302</v>
      </c>
      <c r="G156" s="30"/>
    </row>
    <row r="157" spans="1:7" s="7" customFormat="1" ht="56.25">
      <c r="A157" s="101"/>
      <c r="B157" s="142" t="s">
        <v>361</v>
      </c>
      <c r="C157" s="69" t="s">
        <v>206</v>
      </c>
      <c r="D157" s="78">
        <v>1</v>
      </c>
      <c r="E157" s="77">
        <v>1</v>
      </c>
      <c r="F157" s="77">
        <f>E157-D157</f>
        <v>0</v>
      </c>
      <c r="G157" s="30"/>
    </row>
    <row r="158" spans="1:7" s="7" customFormat="1" ht="48" customHeight="1">
      <c r="A158" s="101"/>
      <c r="B158" s="276" t="s">
        <v>738</v>
      </c>
      <c r="C158" s="277"/>
      <c r="D158" s="277"/>
      <c r="E158" s="277"/>
      <c r="F158" s="277"/>
      <c r="G158" s="278"/>
    </row>
    <row r="159" spans="1:7" s="7" customFormat="1" ht="45">
      <c r="A159" s="101"/>
      <c r="B159" s="84" t="s">
        <v>739</v>
      </c>
      <c r="C159" s="68" t="s">
        <v>207</v>
      </c>
      <c r="D159" s="78">
        <v>2</v>
      </c>
      <c r="E159" s="77">
        <v>3</v>
      </c>
      <c r="F159" s="118" t="s">
        <v>303</v>
      </c>
      <c r="G159" s="30"/>
    </row>
    <row r="160" spans="1:7" s="7" customFormat="1" ht="45">
      <c r="A160" s="101"/>
      <c r="B160" s="96" t="s">
        <v>740</v>
      </c>
      <c r="C160" s="68" t="s">
        <v>207</v>
      </c>
      <c r="D160" s="78">
        <v>5</v>
      </c>
      <c r="E160" s="77">
        <v>5</v>
      </c>
      <c r="F160" s="77">
        <f>E160-D160</f>
        <v>0</v>
      </c>
      <c r="G160" s="30"/>
    </row>
    <row r="161" spans="1:7" s="7" customFormat="1" ht="33.75">
      <c r="A161" s="101"/>
      <c r="B161" s="89" t="s">
        <v>741</v>
      </c>
      <c r="C161" s="72" t="s">
        <v>207</v>
      </c>
      <c r="D161" s="72">
        <v>10</v>
      </c>
      <c r="E161" s="77">
        <v>10</v>
      </c>
      <c r="F161" s="77">
        <f>E161-D161</f>
        <v>0</v>
      </c>
      <c r="G161" s="30"/>
    </row>
    <row r="162" spans="1:7" s="7" customFormat="1" ht="22.5">
      <c r="A162" s="101"/>
      <c r="B162" s="84" t="s">
        <v>742</v>
      </c>
      <c r="C162" s="72" t="s">
        <v>207</v>
      </c>
      <c r="D162" s="83" t="s">
        <v>363</v>
      </c>
      <c r="E162" s="77">
        <v>3</v>
      </c>
      <c r="F162" s="77">
        <v>0</v>
      </c>
      <c r="G162" s="30"/>
    </row>
    <row r="163" spans="1:7" s="7" customFormat="1" ht="45">
      <c r="A163" s="101"/>
      <c r="B163" s="97" t="s">
        <v>743</v>
      </c>
      <c r="C163" s="69" t="s">
        <v>206</v>
      </c>
      <c r="D163" s="78">
        <v>5</v>
      </c>
      <c r="E163" s="77">
        <v>5</v>
      </c>
      <c r="F163" s="77">
        <f>E163-D163</f>
        <v>0</v>
      </c>
      <c r="G163" s="143"/>
    </row>
    <row r="164" spans="1:7" s="7" customFormat="1" ht="40.5" customHeight="1">
      <c r="A164" s="101"/>
      <c r="B164" s="270" t="s">
        <v>744</v>
      </c>
      <c r="C164" s="271"/>
      <c r="D164" s="271"/>
      <c r="E164" s="271"/>
      <c r="F164" s="271"/>
      <c r="G164" s="271"/>
    </row>
    <row r="165" spans="1:7" s="7" customFormat="1" ht="56.25">
      <c r="A165" s="101"/>
      <c r="B165" s="98" t="s">
        <v>745</v>
      </c>
      <c r="C165" s="73" t="s">
        <v>207</v>
      </c>
      <c r="D165" s="82">
        <v>15</v>
      </c>
      <c r="E165" s="77">
        <v>18</v>
      </c>
      <c r="F165" s="118" t="s">
        <v>68</v>
      </c>
      <c r="G165" s="30"/>
    </row>
    <row r="166" spans="1:7" s="7" customFormat="1" ht="11.25">
      <c r="A166" s="101"/>
      <c r="B166" s="98" t="s">
        <v>746</v>
      </c>
      <c r="C166" s="73" t="s">
        <v>207</v>
      </c>
      <c r="D166" s="82">
        <v>78</v>
      </c>
      <c r="E166" s="77">
        <v>101</v>
      </c>
      <c r="F166" s="118" t="s">
        <v>72</v>
      </c>
      <c r="G166" s="30"/>
    </row>
    <row r="167" spans="1:7" s="7" customFormat="1" ht="22.5">
      <c r="A167" s="101"/>
      <c r="B167" s="98" t="s">
        <v>747</v>
      </c>
      <c r="C167" s="73" t="s">
        <v>207</v>
      </c>
      <c r="D167" s="83" t="s">
        <v>363</v>
      </c>
      <c r="E167" s="77">
        <v>0</v>
      </c>
      <c r="F167" s="77">
        <v>0</v>
      </c>
      <c r="G167" s="30"/>
    </row>
    <row r="168" spans="1:7" s="7" customFormat="1" ht="22.5">
      <c r="A168" s="101"/>
      <c r="B168" s="98" t="s">
        <v>748</v>
      </c>
      <c r="C168" s="73" t="s">
        <v>207</v>
      </c>
      <c r="D168" s="82">
        <v>20</v>
      </c>
      <c r="E168" s="77">
        <v>46</v>
      </c>
      <c r="F168" s="118" t="s">
        <v>73</v>
      </c>
      <c r="G168" s="30"/>
    </row>
    <row r="169" spans="1:7" s="7" customFormat="1" ht="11.25">
      <c r="A169" s="101"/>
      <c r="B169" s="98" t="s">
        <v>749</v>
      </c>
      <c r="C169" s="73" t="s">
        <v>207</v>
      </c>
      <c r="D169" s="82">
        <v>4</v>
      </c>
      <c r="E169" s="77">
        <v>5</v>
      </c>
      <c r="F169" s="118" t="s">
        <v>303</v>
      </c>
      <c r="G169" s="30"/>
    </row>
    <row r="170" spans="1:7" s="7" customFormat="1" ht="11.25">
      <c r="A170" s="101"/>
      <c r="B170" s="98" t="s">
        <v>750</v>
      </c>
      <c r="C170" s="73" t="s">
        <v>207</v>
      </c>
      <c r="D170" s="82">
        <v>1</v>
      </c>
      <c r="E170" s="77">
        <v>1</v>
      </c>
      <c r="F170" s="77">
        <f>E170-D170</f>
        <v>0</v>
      </c>
      <c r="G170" s="30"/>
    </row>
    <row r="171" spans="1:7" s="7" customFormat="1" ht="76.5" customHeight="1">
      <c r="A171" s="101"/>
      <c r="B171" s="270" t="s">
        <v>751</v>
      </c>
      <c r="C171" s="271"/>
      <c r="D171" s="271"/>
      <c r="E171" s="271"/>
      <c r="F171" s="271"/>
      <c r="G171" s="271"/>
    </row>
    <row r="172" spans="1:7" s="7" customFormat="1" ht="11.25">
      <c r="A172" s="101"/>
      <c r="B172" s="99" t="s">
        <v>752</v>
      </c>
      <c r="C172" s="73" t="s">
        <v>207</v>
      </c>
      <c r="D172" s="82">
        <v>5</v>
      </c>
      <c r="E172" s="77">
        <v>6</v>
      </c>
      <c r="F172" s="144" t="s">
        <v>303</v>
      </c>
      <c r="G172" s="30"/>
    </row>
    <row r="173" spans="1:7" s="7" customFormat="1" ht="11.25">
      <c r="A173" s="101"/>
      <c r="B173" s="98" t="s">
        <v>753</v>
      </c>
      <c r="C173" s="73" t="s">
        <v>207</v>
      </c>
      <c r="D173" s="83">
        <v>20</v>
      </c>
      <c r="E173" s="77">
        <v>45</v>
      </c>
      <c r="F173" s="144" t="s">
        <v>74</v>
      </c>
      <c r="G173" s="30"/>
    </row>
    <row r="174" spans="1:7" s="7" customFormat="1" ht="22.5">
      <c r="A174" s="101"/>
      <c r="B174" s="98" t="s">
        <v>754</v>
      </c>
      <c r="C174" s="73" t="s">
        <v>207</v>
      </c>
      <c r="D174" s="83">
        <v>20</v>
      </c>
      <c r="E174" s="77">
        <v>21</v>
      </c>
      <c r="F174" s="144" t="s">
        <v>303</v>
      </c>
      <c r="G174" s="30"/>
    </row>
    <row r="175" spans="1:7" s="7" customFormat="1" ht="33.75">
      <c r="A175" s="101"/>
      <c r="B175" s="98" t="s">
        <v>755</v>
      </c>
      <c r="C175" s="73" t="s">
        <v>207</v>
      </c>
      <c r="D175" s="83">
        <v>23</v>
      </c>
      <c r="E175" s="77">
        <v>21</v>
      </c>
      <c r="F175" s="77">
        <f>E175-D175</f>
        <v>-2</v>
      </c>
      <c r="G175" s="141" t="s">
        <v>75</v>
      </c>
    </row>
    <row r="176" spans="1:7" s="7" customFormat="1" ht="45">
      <c r="A176" s="101"/>
      <c r="B176" s="98" t="s">
        <v>756</v>
      </c>
      <c r="C176" s="73" t="s">
        <v>207</v>
      </c>
      <c r="D176" s="83">
        <v>15</v>
      </c>
      <c r="E176" s="77">
        <v>32</v>
      </c>
      <c r="F176" s="118" t="s">
        <v>318</v>
      </c>
      <c r="G176" s="30"/>
    </row>
    <row r="177" spans="1:7" s="7" customFormat="1" ht="22.5">
      <c r="A177" s="101"/>
      <c r="B177" s="98" t="s">
        <v>757</v>
      </c>
      <c r="C177" s="73" t="s">
        <v>207</v>
      </c>
      <c r="D177" s="83">
        <v>40</v>
      </c>
      <c r="E177" s="77">
        <v>65</v>
      </c>
      <c r="F177" s="118" t="s">
        <v>74</v>
      </c>
      <c r="G177" s="30"/>
    </row>
    <row r="178" spans="1:7" s="7" customFormat="1" ht="66.75" customHeight="1">
      <c r="A178" s="101"/>
      <c r="B178" s="274" t="s">
        <v>758</v>
      </c>
      <c r="C178" s="275"/>
      <c r="D178" s="275"/>
      <c r="E178" s="275"/>
      <c r="F178" s="275"/>
      <c r="G178" s="275"/>
    </row>
    <row r="179" spans="1:7" s="7" customFormat="1" ht="22.5">
      <c r="A179" s="101"/>
      <c r="B179" s="98" t="s">
        <v>759</v>
      </c>
      <c r="C179" s="73" t="s">
        <v>350</v>
      </c>
      <c r="D179" s="83">
        <v>1</v>
      </c>
      <c r="E179" s="77">
        <v>1</v>
      </c>
      <c r="F179" s="77">
        <f>E179-D179</f>
        <v>0</v>
      </c>
      <c r="G179" s="30"/>
    </row>
    <row r="180" spans="1:7" s="7" customFormat="1" ht="33.75">
      <c r="A180" s="101"/>
      <c r="B180" s="98" t="s">
        <v>760</v>
      </c>
      <c r="C180" s="73" t="s">
        <v>350</v>
      </c>
      <c r="D180" s="83" t="s">
        <v>363</v>
      </c>
      <c r="E180" s="77">
        <v>0</v>
      </c>
      <c r="F180" s="77">
        <v>0</v>
      </c>
      <c r="G180" s="30"/>
    </row>
    <row r="181" spans="1:7" s="7" customFormat="1" ht="22.5">
      <c r="A181" s="101"/>
      <c r="B181" s="98" t="s">
        <v>761</v>
      </c>
      <c r="C181" s="73" t="s">
        <v>350</v>
      </c>
      <c r="D181" s="83">
        <v>1</v>
      </c>
      <c r="E181" s="77">
        <v>1</v>
      </c>
      <c r="F181" s="77">
        <f>E181-D181</f>
        <v>0</v>
      </c>
      <c r="G181" s="30"/>
    </row>
    <row r="182" spans="1:7" s="7" customFormat="1" ht="22.5">
      <c r="A182" s="101"/>
      <c r="B182" s="98" t="s">
        <v>762</v>
      </c>
      <c r="C182" s="64" t="s">
        <v>763</v>
      </c>
      <c r="D182" s="83">
        <v>1</v>
      </c>
      <c r="E182" s="77">
        <v>1</v>
      </c>
      <c r="F182" s="77">
        <f>E182-D182</f>
        <v>0</v>
      </c>
      <c r="G182" s="30"/>
    </row>
    <row r="183" spans="1:7" s="7" customFormat="1" ht="11.25">
      <c r="A183" s="101"/>
      <c r="B183" s="98" t="s">
        <v>764</v>
      </c>
      <c r="C183" s="73" t="s">
        <v>350</v>
      </c>
      <c r="D183" s="83">
        <v>5</v>
      </c>
      <c r="E183" s="77">
        <v>6</v>
      </c>
      <c r="F183" s="118" t="s">
        <v>303</v>
      </c>
      <c r="G183" s="30"/>
    </row>
    <row r="184" spans="1:7" s="7" customFormat="1" ht="11.25">
      <c r="A184" s="101"/>
      <c r="B184" s="100" t="s">
        <v>765</v>
      </c>
      <c r="C184" s="73" t="s">
        <v>350</v>
      </c>
      <c r="D184" s="73">
        <v>4</v>
      </c>
      <c r="E184" s="77">
        <v>5</v>
      </c>
      <c r="F184" s="118" t="s">
        <v>303</v>
      </c>
      <c r="G184" s="30"/>
    </row>
    <row r="185" spans="1:7" s="7" customFormat="1" ht="11.25">
      <c r="A185" s="101"/>
      <c r="B185" s="100" t="s">
        <v>766</v>
      </c>
      <c r="C185" s="73" t="s">
        <v>350</v>
      </c>
      <c r="D185" s="73">
        <v>4</v>
      </c>
      <c r="E185" s="77">
        <v>23</v>
      </c>
      <c r="F185" s="118" t="s">
        <v>494</v>
      </c>
      <c r="G185" s="30"/>
    </row>
    <row r="186" spans="1:7" s="7" customFormat="1" ht="27.75" customHeight="1">
      <c r="A186" s="101"/>
      <c r="B186" s="274" t="s">
        <v>767</v>
      </c>
      <c r="C186" s="275"/>
      <c r="D186" s="275"/>
      <c r="E186" s="275"/>
      <c r="F186" s="275"/>
      <c r="G186" s="275"/>
    </row>
    <row r="187" spans="1:7" s="7" customFormat="1" ht="22.5">
      <c r="A187" s="101"/>
      <c r="B187" s="98" t="s">
        <v>768</v>
      </c>
      <c r="C187" s="73" t="s">
        <v>350</v>
      </c>
      <c r="D187" s="83">
        <v>1</v>
      </c>
      <c r="E187" s="77">
        <v>1</v>
      </c>
      <c r="F187" s="77">
        <f>E187-D187</f>
        <v>0</v>
      </c>
      <c r="G187" s="30"/>
    </row>
    <row r="188" spans="1:7" s="7" customFormat="1" ht="22.5">
      <c r="A188" s="101"/>
      <c r="B188" s="98" t="s">
        <v>457</v>
      </c>
      <c r="C188" s="64" t="s">
        <v>207</v>
      </c>
      <c r="D188" s="83">
        <v>5</v>
      </c>
      <c r="E188" s="77">
        <v>5</v>
      </c>
      <c r="F188" s="77">
        <f>E188-D188</f>
        <v>0</v>
      </c>
      <c r="G188" s="30"/>
    </row>
    <row r="189" spans="1:7" s="7" customFormat="1" ht="22.5">
      <c r="A189" s="101"/>
      <c r="B189" s="98" t="s">
        <v>458</v>
      </c>
      <c r="C189" s="73" t="s">
        <v>350</v>
      </c>
      <c r="D189" s="83" t="s">
        <v>363</v>
      </c>
      <c r="E189" s="77">
        <v>0</v>
      </c>
      <c r="F189" s="77">
        <v>0</v>
      </c>
      <c r="G189" s="30"/>
    </row>
    <row r="190" spans="1:7" s="7" customFormat="1" ht="60" customHeight="1">
      <c r="A190" s="101"/>
      <c r="B190" s="274" t="s">
        <v>459</v>
      </c>
      <c r="C190" s="275"/>
      <c r="D190" s="275"/>
      <c r="E190" s="275"/>
      <c r="F190" s="275"/>
      <c r="G190" s="275"/>
    </row>
    <row r="191" spans="1:7" s="7" customFormat="1" ht="22.5">
      <c r="A191" s="101"/>
      <c r="B191" s="98" t="s">
        <v>460</v>
      </c>
      <c r="C191" s="64" t="s">
        <v>461</v>
      </c>
      <c r="D191" s="83">
        <v>9</v>
      </c>
      <c r="E191" s="77">
        <v>9</v>
      </c>
      <c r="F191" s="77">
        <f>E191-D191</f>
        <v>0</v>
      </c>
      <c r="G191" s="30"/>
    </row>
    <row r="192" spans="1:7" s="7" customFormat="1" ht="11.25">
      <c r="A192" s="101"/>
      <c r="B192" s="98" t="s">
        <v>462</v>
      </c>
      <c r="C192" s="73" t="s">
        <v>350</v>
      </c>
      <c r="D192" s="83">
        <v>1</v>
      </c>
      <c r="E192" s="77">
        <v>2</v>
      </c>
      <c r="F192" s="118" t="s">
        <v>303</v>
      </c>
      <c r="G192" s="30"/>
    </row>
    <row r="193" spans="1:7" s="7" customFormat="1" ht="22.5">
      <c r="A193" s="101"/>
      <c r="B193" s="98" t="s">
        <v>463</v>
      </c>
      <c r="C193" s="64" t="s">
        <v>207</v>
      </c>
      <c r="D193" s="83">
        <v>25</v>
      </c>
      <c r="E193" s="77">
        <v>34</v>
      </c>
      <c r="F193" s="118" t="s">
        <v>319</v>
      </c>
      <c r="G193" s="30"/>
    </row>
    <row r="194" spans="1:7" s="7" customFormat="1" ht="22.5">
      <c r="A194" s="101"/>
      <c r="B194" s="98" t="s">
        <v>464</v>
      </c>
      <c r="C194" s="73" t="s">
        <v>465</v>
      </c>
      <c r="D194" s="83">
        <v>1500</v>
      </c>
      <c r="E194" s="77">
        <v>1500</v>
      </c>
      <c r="F194" s="77">
        <f>E194-D194</f>
        <v>0</v>
      </c>
      <c r="G194" s="30"/>
    </row>
    <row r="195" spans="1:7" s="7" customFormat="1" ht="22.5">
      <c r="A195" s="101"/>
      <c r="B195" s="98" t="s">
        <v>466</v>
      </c>
      <c r="C195" s="73" t="s">
        <v>350</v>
      </c>
      <c r="D195" s="83">
        <v>15</v>
      </c>
      <c r="E195" s="77">
        <v>16</v>
      </c>
      <c r="F195" s="118" t="s">
        <v>303</v>
      </c>
      <c r="G195" s="30"/>
    </row>
    <row r="196" spans="1:7" s="7" customFormat="1" ht="52.5" customHeight="1">
      <c r="A196" s="101"/>
      <c r="B196" s="274" t="s">
        <v>467</v>
      </c>
      <c r="C196" s="279"/>
      <c r="D196" s="279"/>
      <c r="E196" s="279"/>
      <c r="F196" s="279"/>
      <c r="G196" s="279"/>
    </row>
    <row r="197" spans="1:7" s="7" customFormat="1" ht="11.25">
      <c r="A197" s="101"/>
      <c r="B197" s="98" t="s">
        <v>468</v>
      </c>
      <c r="C197" s="73" t="s">
        <v>350</v>
      </c>
      <c r="D197" s="83">
        <v>5</v>
      </c>
      <c r="E197" s="77">
        <v>5</v>
      </c>
      <c r="F197" s="77">
        <f>E197-D197</f>
        <v>0</v>
      </c>
      <c r="G197" s="30"/>
    </row>
    <row r="198" spans="1:7" s="7" customFormat="1" ht="11.25">
      <c r="A198" s="101"/>
      <c r="B198" s="98" t="s">
        <v>469</v>
      </c>
      <c r="C198" s="73" t="s">
        <v>350</v>
      </c>
      <c r="D198" s="83">
        <v>200</v>
      </c>
      <c r="E198" s="77">
        <v>214</v>
      </c>
      <c r="F198" s="118" t="s">
        <v>320</v>
      </c>
      <c r="G198" s="30"/>
    </row>
    <row r="199" spans="1:7" s="7" customFormat="1" ht="22.5">
      <c r="A199" s="101"/>
      <c r="B199" s="98" t="s">
        <v>470</v>
      </c>
      <c r="C199" s="73" t="s">
        <v>350</v>
      </c>
      <c r="D199" s="83">
        <v>10</v>
      </c>
      <c r="E199" s="77">
        <v>13</v>
      </c>
      <c r="F199" s="118" t="s">
        <v>68</v>
      </c>
      <c r="G199" s="30"/>
    </row>
    <row r="200" spans="1:7" s="7" customFormat="1" ht="51.75" customHeight="1">
      <c r="A200" s="101"/>
      <c r="B200" s="270" t="s">
        <v>471</v>
      </c>
      <c r="C200" s="273"/>
      <c r="D200" s="273"/>
      <c r="E200" s="273"/>
      <c r="F200" s="273"/>
      <c r="G200" s="273"/>
    </row>
    <row r="201" spans="1:7" s="7" customFormat="1" ht="33.75">
      <c r="A201" s="101"/>
      <c r="B201" s="98" t="s">
        <v>472</v>
      </c>
      <c r="C201" s="64" t="s">
        <v>350</v>
      </c>
      <c r="D201" s="65">
        <v>8</v>
      </c>
      <c r="E201" s="77">
        <v>9</v>
      </c>
      <c r="F201" s="118" t="s">
        <v>303</v>
      </c>
      <c r="G201" s="30"/>
    </row>
    <row r="202" spans="1:7" s="7" customFormat="1" ht="33.75">
      <c r="A202" s="101"/>
      <c r="B202" s="98" t="s">
        <v>473</v>
      </c>
      <c r="C202" s="64" t="s">
        <v>207</v>
      </c>
      <c r="D202" s="65">
        <v>500</v>
      </c>
      <c r="E202" s="77">
        <v>1320</v>
      </c>
      <c r="F202" s="118" t="s">
        <v>321</v>
      </c>
      <c r="G202" s="30"/>
    </row>
    <row r="203" spans="1:7" s="7" customFormat="1" ht="23.25" customHeight="1">
      <c r="A203" s="101"/>
      <c r="B203" s="270" t="s">
        <v>474</v>
      </c>
      <c r="C203" s="273"/>
      <c r="D203" s="273"/>
      <c r="E203" s="273"/>
      <c r="F203" s="273"/>
      <c r="G203" s="273"/>
    </row>
    <row r="204" spans="1:7" s="7" customFormat="1" ht="22.5">
      <c r="A204" s="101"/>
      <c r="B204" s="98" t="s">
        <v>475</v>
      </c>
      <c r="C204" s="64" t="s">
        <v>350</v>
      </c>
      <c r="D204" s="65">
        <v>50</v>
      </c>
      <c r="E204" s="77">
        <v>50</v>
      </c>
      <c r="F204" s="77">
        <f>E204-D204</f>
        <v>0</v>
      </c>
      <c r="G204" s="30"/>
    </row>
    <row r="205" spans="1:7" s="7" customFormat="1" ht="33.75">
      <c r="A205" s="101"/>
      <c r="B205" s="98" t="s">
        <v>476</v>
      </c>
      <c r="C205" s="64" t="s">
        <v>477</v>
      </c>
      <c r="D205" s="65">
        <v>3</v>
      </c>
      <c r="E205" s="77">
        <v>3</v>
      </c>
      <c r="F205" s="77">
        <f>E205-D205</f>
        <v>0</v>
      </c>
      <c r="G205" s="30"/>
    </row>
    <row r="206" spans="1:7" s="7" customFormat="1" ht="22.5">
      <c r="A206" s="101"/>
      <c r="B206" s="98" t="s">
        <v>478</v>
      </c>
      <c r="C206" s="64" t="s">
        <v>207</v>
      </c>
      <c r="D206" s="65">
        <v>20</v>
      </c>
      <c r="E206" s="77">
        <v>1100</v>
      </c>
      <c r="F206" s="118" t="s">
        <v>322</v>
      </c>
      <c r="G206" s="30"/>
    </row>
    <row r="207" spans="1:7" s="7" customFormat="1" ht="25.5" customHeight="1">
      <c r="A207" s="101"/>
      <c r="B207" s="270" t="s">
        <v>479</v>
      </c>
      <c r="C207" s="273"/>
      <c r="D207" s="273"/>
      <c r="E207" s="273"/>
      <c r="F207" s="273"/>
      <c r="G207" s="273"/>
    </row>
    <row r="208" spans="1:7" s="7" customFormat="1" ht="45">
      <c r="A208" s="101"/>
      <c r="B208" s="98" t="s">
        <v>480</v>
      </c>
      <c r="C208" s="64" t="s">
        <v>481</v>
      </c>
      <c r="D208" s="65">
        <v>400</v>
      </c>
      <c r="E208" s="77">
        <v>500</v>
      </c>
      <c r="F208" s="118" t="s">
        <v>323</v>
      </c>
      <c r="G208" s="30"/>
    </row>
    <row r="209" spans="1:7" s="7" customFormat="1" ht="45">
      <c r="A209" s="101"/>
      <c r="B209" s="98" t="s">
        <v>482</v>
      </c>
      <c r="C209" s="64" t="s">
        <v>483</v>
      </c>
      <c r="D209" s="65">
        <v>800</v>
      </c>
      <c r="E209" s="77">
        <v>2850</v>
      </c>
      <c r="F209" s="118" t="s">
        <v>324</v>
      </c>
      <c r="G209" s="30"/>
    </row>
    <row r="210" spans="1:7" s="7" customFormat="1" ht="29.25" customHeight="1">
      <c r="A210" s="101"/>
      <c r="B210" s="270" t="s">
        <v>484</v>
      </c>
      <c r="C210" s="273"/>
      <c r="D210" s="273"/>
      <c r="E210" s="273"/>
      <c r="F210" s="273"/>
      <c r="G210" s="273"/>
    </row>
    <row r="211" spans="1:7" s="7" customFormat="1" ht="22.5">
      <c r="A211" s="101"/>
      <c r="B211" s="98" t="s">
        <v>485</v>
      </c>
      <c r="C211" s="64" t="s">
        <v>350</v>
      </c>
      <c r="D211" s="65">
        <v>5</v>
      </c>
      <c r="E211" s="77">
        <v>5</v>
      </c>
      <c r="F211" s="77">
        <f>E211-D211</f>
        <v>0</v>
      </c>
      <c r="G211" s="30"/>
    </row>
    <row r="212" spans="1:7" s="7" customFormat="1" ht="22.5">
      <c r="A212" s="101"/>
      <c r="B212" s="98" t="s">
        <v>486</v>
      </c>
      <c r="C212" s="64" t="s">
        <v>350</v>
      </c>
      <c r="D212" s="65">
        <v>12</v>
      </c>
      <c r="E212" s="77">
        <v>12</v>
      </c>
      <c r="F212" s="77">
        <f>E212-D212</f>
        <v>0</v>
      </c>
      <c r="G212" s="30"/>
    </row>
    <row r="213" spans="1:7" s="7" customFormat="1" ht="22.5">
      <c r="A213" s="101"/>
      <c r="B213" s="98" t="s">
        <v>487</v>
      </c>
      <c r="C213" s="64" t="s">
        <v>350</v>
      </c>
      <c r="D213" s="65">
        <v>40</v>
      </c>
      <c r="E213" s="77">
        <v>45</v>
      </c>
      <c r="F213" s="118" t="s">
        <v>64</v>
      </c>
      <c r="G213" s="30"/>
    </row>
    <row r="214" spans="1:7" s="7" customFormat="1" ht="33.75">
      <c r="A214" s="101"/>
      <c r="B214" s="98" t="s">
        <v>488</v>
      </c>
      <c r="C214" s="64" t="s">
        <v>350</v>
      </c>
      <c r="D214" s="65">
        <v>12</v>
      </c>
      <c r="E214" s="77">
        <v>12</v>
      </c>
      <c r="F214" s="77">
        <f>E214-D214</f>
        <v>0</v>
      </c>
      <c r="G214" s="30"/>
    </row>
    <row r="215" spans="1:7" s="7" customFormat="1" ht="33.75">
      <c r="A215" s="101"/>
      <c r="B215" s="98" t="s">
        <v>489</v>
      </c>
      <c r="C215" s="64" t="s">
        <v>490</v>
      </c>
      <c r="D215" s="82">
        <v>100000</v>
      </c>
      <c r="E215" s="77">
        <v>25000</v>
      </c>
      <c r="F215" s="77">
        <f>E215-D215</f>
        <v>-75000</v>
      </c>
      <c r="G215" s="141" t="s">
        <v>325</v>
      </c>
    </row>
    <row r="216" spans="1:7" s="7" customFormat="1" ht="27.75" customHeight="1">
      <c r="A216" s="101"/>
      <c r="B216" s="270" t="s">
        <v>495</v>
      </c>
      <c r="C216" s="273"/>
      <c r="D216" s="273"/>
      <c r="E216" s="273"/>
      <c r="F216" s="273"/>
      <c r="G216" s="273"/>
    </row>
    <row r="217" spans="1:7" s="7" customFormat="1" ht="22.5">
      <c r="A217" s="101"/>
      <c r="B217" s="98" t="s">
        <v>496</v>
      </c>
      <c r="C217" s="64" t="s">
        <v>350</v>
      </c>
      <c r="D217" s="65">
        <v>1</v>
      </c>
      <c r="E217" s="77">
        <v>1</v>
      </c>
      <c r="F217" s="77">
        <f>E217-D217</f>
        <v>0</v>
      </c>
      <c r="G217" s="30"/>
    </row>
    <row r="218" spans="1:7" s="7" customFormat="1" ht="22.5">
      <c r="A218" s="101"/>
      <c r="B218" s="98" t="s">
        <v>497</v>
      </c>
      <c r="C218" s="64" t="s">
        <v>350</v>
      </c>
      <c r="D218" s="65">
        <v>5</v>
      </c>
      <c r="E218" s="77">
        <v>5</v>
      </c>
      <c r="F218" s="77">
        <f>E218-D218</f>
        <v>0</v>
      </c>
      <c r="G218" s="30"/>
    </row>
    <row r="219" spans="1:7" s="7" customFormat="1" ht="33.75">
      <c r="A219" s="101"/>
      <c r="B219" s="98" t="s">
        <v>498</v>
      </c>
      <c r="C219" s="64" t="s">
        <v>350</v>
      </c>
      <c r="D219" s="65">
        <v>40</v>
      </c>
      <c r="E219" s="77">
        <v>42</v>
      </c>
      <c r="F219" s="118" t="s">
        <v>302</v>
      </c>
      <c r="G219" s="30"/>
    </row>
    <row r="220" spans="1:7" s="7" customFormat="1" ht="22.5">
      <c r="A220" s="101"/>
      <c r="B220" s="98" t="s">
        <v>499</v>
      </c>
      <c r="C220" s="64" t="s">
        <v>500</v>
      </c>
      <c r="D220" s="65">
        <v>4</v>
      </c>
      <c r="E220" s="77">
        <v>4</v>
      </c>
      <c r="F220" s="77">
        <f>E220-D220</f>
        <v>0</v>
      </c>
      <c r="G220" s="30"/>
    </row>
    <row r="221" spans="1:7" s="7" customFormat="1" ht="33.75">
      <c r="A221" s="101"/>
      <c r="B221" s="98" t="s">
        <v>501</v>
      </c>
      <c r="C221" s="64" t="s">
        <v>207</v>
      </c>
      <c r="D221" s="65">
        <v>60</v>
      </c>
      <c r="E221" s="77">
        <v>150</v>
      </c>
      <c r="F221" s="118" t="s">
        <v>326</v>
      </c>
      <c r="G221" s="30"/>
    </row>
    <row r="222" spans="1:7" s="7" customFormat="1" ht="22.5">
      <c r="A222" s="101"/>
      <c r="B222" s="98" t="s">
        <v>502</v>
      </c>
      <c r="C222" s="64" t="s">
        <v>207</v>
      </c>
      <c r="D222" s="65">
        <v>200</v>
      </c>
      <c r="E222" s="77">
        <v>1100</v>
      </c>
      <c r="F222" s="118" t="s">
        <v>327</v>
      </c>
      <c r="G222" s="30"/>
    </row>
    <row r="223" spans="1:7" s="7" customFormat="1" ht="28.5" customHeight="1">
      <c r="A223" s="101"/>
      <c r="B223" s="270" t="s">
        <v>925</v>
      </c>
      <c r="C223" s="271"/>
      <c r="D223" s="271"/>
      <c r="E223" s="271"/>
      <c r="F223" s="271"/>
      <c r="G223" s="271"/>
    </row>
    <row r="224" spans="1:7" s="7" customFormat="1" ht="22.5">
      <c r="A224" s="101"/>
      <c r="B224" s="98" t="s">
        <v>926</v>
      </c>
      <c r="C224" s="64" t="s">
        <v>207</v>
      </c>
      <c r="D224" s="65">
        <v>150</v>
      </c>
      <c r="E224" s="117">
        <v>150</v>
      </c>
      <c r="F224" s="77">
        <f>E224-D224</f>
        <v>0</v>
      </c>
      <c r="G224" s="30"/>
    </row>
    <row r="225" spans="1:7" s="7" customFormat="1" ht="24" customHeight="1">
      <c r="A225" s="101"/>
      <c r="B225" s="270" t="s">
        <v>177</v>
      </c>
      <c r="C225" s="271"/>
      <c r="D225" s="271"/>
      <c r="E225" s="271"/>
      <c r="F225" s="271"/>
      <c r="G225" s="271"/>
    </row>
    <row r="226" spans="1:7" s="7" customFormat="1" ht="45">
      <c r="A226" s="101"/>
      <c r="B226" s="98" t="s">
        <v>178</v>
      </c>
      <c r="C226" s="64" t="s">
        <v>350</v>
      </c>
      <c r="D226" s="65">
        <v>12</v>
      </c>
      <c r="E226" s="77">
        <v>12</v>
      </c>
      <c r="F226" s="77">
        <f>E226-D226</f>
        <v>0</v>
      </c>
      <c r="G226" s="30"/>
    </row>
    <row r="227" spans="1:7" s="7" customFormat="1" ht="12.75" customHeight="1">
      <c r="A227" s="101"/>
      <c r="B227" s="98" t="s">
        <v>179</v>
      </c>
      <c r="C227" s="64" t="s">
        <v>207</v>
      </c>
      <c r="D227" s="65">
        <v>100</v>
      </c>
      <c r="E227" s="77">
        <v>250</v>
      </c>
      <c r="F227" s="118" t="s">
        <v>328</v>
      </c>
      <c r="G227" s="30"/>
    </row>
    <row r="228" spans="2:7" s="7" customFormat="1" ht="36.75" customHeight="1">
      <c r="B228"/>
      <c r="C228"/>
      <c r="D228" s="52"/>
      <c r="E228"/>
      <c r="F228"/>
      <c r="G228"/>
    </row>
    <row r="229" spans="2:7" s="7" customFormat="1" ht="12.75" customHeight="1">
      <c r="B229" s="22" t="s">
        <v>1</v>
      </c>
      <c r="C229"/>
      <c r="D229" s="52"/>
      <c r="E229" s="22" t="s">
        <v>2</v>
      </c>
      <c r="F229"/>
      <c r="G229"/>
    </row>
    <row r="230" spans="2:7" s="7" customFormat="1" ht="12.75" customHeight="1">
      <c r="B230" s="22" t="s">
        <v>235</v>
      </c>
      <c r="C230"/>
      <c r="D230"/>
      <c r="E230" s="22" t="s">
        <v>23</v>
      </c>
      <c r="F230"/>
      <c r="G230"/>
    </row>
    <row r="231" spans="2:7" s="7" customFormat="1" ht="12.75" customHeight="1">
      <c r="B231" s="22" t="s">
        <v>362</v>
      </c>
      <c r="C231"/>
      <c r="D231"/>
      <c r="E231" s="22" t="s">
        <v>19</v>
      </c>
      <c r="F231"/>
      <c r="G231"/>
    </row>
    <row r="232" spans="2:7" s="7" customFormat="1" ht="12.75" customHeight="1">
      <c r="B232" s="25" t="s">
        <v>1020</v>
      </c>
      <c r="C232"/>
      <c r="D232"/>
      <c r="E232" s="25" t="s">
        <v>24</v>
      </c>
      <c r="F232"/>
      <c r="G232"/>
    </row>
    <row r="233" spans="2:7" s="7" customFormat="1" ht="12.75" customHeight="1">
      <c r="B233"/>
      <c r="C233"/>
      <c r="D233"/>
      <c r="E233"/>
      <c r="F233"/>
      <c r="G233"/>
    </row>
    <row r="234" spans="2:7" s="7" customFormat="1" ht="12.75" customHeight="1">
      <c r="B234" s="15" t="s">
        <v>265</v>
      </c>
      <c r="C234"/>
      <c r="D234"/>
      <c r="E234" s="15" t="s">
        <v>265</v>
      </c>
      <c r="F234"/>
      <c r="G234"/>
    </row>
    <row r="235" spans="2:7" s="7" customFormat="1" ht="12.75" customHeight="1">
      <c r="B235"/>
      <c r="C235"/>
      <c r="D235"/>
      <c r="E235"/>
      <c r="F235"/>
      <c r="G235"/>
    </row>
    <row r="236" spans="2:7" s="7" customFormat="1" ht="12.75" customHeight="1">
      <c r="B236"/>
      <c r="C236"/>
      <c r="D236"/>
      <c r="E236"/>
      <c r="F236"/>
      <c r="G236"/>
    </row>
    <row r="237" spans="2:7" s="7" customFormat="1" ht="12.75" customHeight="1">
      <c r="B237"/>
      <c r="C237"/>
      <c r="D237"/>
      <c r="E237"/>
      <c r="F237"/>
      <c r="G237"/>
    </row>
    <row r="238" spans="2:7" s="7" customFormat="1" ht="12.75" customHeight="1">
      <c r="B238"/>
      <c r="C238"/>
      <c r="D238"/>
      <c r="E238"/>
      <c r="F238"/>
      <c r="G238"/>
    </row>
    <row r="239" spans="2:7" s="7" customFormat="1" ht="12.75" customHeight="1">
      <c r="B239"/>
      <c r="C239"/>
      <c r="D239"/>
      <c r="E239"/>
      <c r="F239"/>
      <c r="G239"/>
    </row>
    <row r="240" spans="2:7" s="7" customFormat="1" ht="12.75" customHeight="1">
      <c r="B240"/>
      <c r="C240"/>
      <c r="D240"/>
      <c r="E240"/>
      <c r="F240"/>
      <c r="G240"/>
    </row>
    <row r="241" spans="2:7" s="7" customFormat="1" ht="12.75" customHeight="1">
      <c r="B241"/>
      <c r="C241"/>
      <c r="D241"/>
      <c r="E241"/>
      <c r="F241"/>
      <c r="G241"/>
    </row>
    <row r="242" spans="2:7" s="7" customFormat="1" ht="12.75" customHeight="1">
      <c r="B242"/>
      <c r="C242"/>
      <c r="D242"/>
      <c r="E242"/>
      <c r="F242"/>
      <c r="G242"/>
    </row>
    <row r="243" spans="2:7" s="7" customFormat="1" ht="12.75" customHeight="1">
      <c r="B243"/>
      <c r="C243"/>
      <c r="D243"/>
      <c r="E243"/>
      <c r="F243"/>
      <c r="G243"/>
    </row>
    <row r="244" spans="2:7" s="7" customFormat="1" ht="12.75" customHeight="1">
      <c r="B244"/>
      <c r="C244"/>
      <c r="D244"/>
      <c r="E244"/>
      <c r="F244"/>
      <c r="G244"/>
    </row>
    <row r="245" spans="2:7" s="7" customFormat="1" ht="12.75" customHeight="1">
      <c r="B245"/>
      <c r="C245"/>
      <c r="D245"/>
      <c r="E245"/>
      <c r="F245"/>
      <c r="G245"/>
    </row>
    <row r="246" spans="2:7" s="7" customFormat="1" ht="12.75" customHeight="1">
      <c r="B246"/>
      <c r="C246"/>
      <c r="D246"/>
      <c r="E246"/>
      <c r="F246"/>
      <c r="G246"/>
    </row>
    <row r="247" spans="2:7" s="7" customFormat="1" ht="12.75" customHeight="1">
      <c r="B247"/>
      <c r="C247"/>
      <c r="D247"/>
      <c r="E247"/>
      <c r="F247"/>
      <c r="G247"/>
    </row>
    <row r="248" spans="2:7" s="7" customFormat="1" ht="12.75" customHeight="1">
      <c r="B248"/>
      <c r="C248"/>
      <c r="D248"/>
      <c r="E248"/>
      <c r="F248"/>
      <c r="G248"/>
    </row>
    <row r="249" spans="2:7" s="7" customFormat="1" ht="12.75" customHeight="1">
      <c r="B249"/>
      <c r="C249"/>
      <c r="D249"/>
      <c r="E249"/>
      <c r="F249"/>
      <c r="G249"/>
    </row>
    <row r="250" spans="2:7" s="7" customFormat="1" ht="12.75" customHeight="1">
      <c r="B250"/>
      <c r="C250"/>
      <c r="D250"/>
      <c r="E250"/>
      <c r="F250"/>
      <c r="G250"/>
    </row>
    <row r="251" spans="2:7" s="7" customFormat="1" ht="12.75" customHeight="1">
      <c r="B251"/>
      <c r="C251"/>
      <c r="D251"/>
      <c r="E251"/>
      <c r="F251"/>
      <c r="G251"/>
    </row>
    <row r="252" spans="2:7" s="7" customFormat="1" ht="12.75" customHeight="1">
      <c r="B252"/>
      <c r="C252"/>
      <c r="D252"/>
      <c r="E252"/>
      <c r="F252"/>
      <c r="G252"/>
    </row>
    <row r="253" spans="2:7" s="7" customFormat="1" ht="12.75" customHeight="1">
      <c r="B253"/>
      <c r="C253"/>
      <c r="D253"/>
      <c r="E253"/>
      <c r="F253"/>
      <c r="G253"/>
    </row>
    <row r="254" spans="2:7" s="7" customFormat="1" ht="12.75" customHeight="1">
      <c r="B254"/>
      <c r="C254"/>
      <c r="D254"/>
      <c r="E254"/>
      <c r="F254"/>
      <c r="G254"/>
    </row>
    <row r="255" spans="2:7" s="7" customFormat="1" ht="12.75" customHeight="1">
      <c r="B255"/>
      <c r="C255"/>
      <c r="D255"/>
      <c r="E255"/>
      <c r="F255"/>
      <c r="G255"/>
    </row>
    <row r="256" spans="2:7" s="7" customFormat="1" ht="12.75" customHeight="1">
      <c r="B256"/>
      <c r="C256"/>
      <c r="D256"/>
      <c r="E256"/>
      <c r="F256"/>
      <c r="G256"/>
    </row>
    <row r="257" spans="2:7" s="7" customFormat="1" ht="12.75" customHeight="1">
      <c r="B257"/>
      <c r="C257"/>
      <c r="D257"/>
      <c r="E257"/>
      <c r="F257"/>
      <c r="G257"/>
    </row>
    <row r="258" spans="2:7" s="7" customFormat="1" ht="12.75" customHeight="1">
      <c r="B258"/>
      <c r="C258"/>
      <c r="D258"/>
      <c r="E258"/>
      <c r="F258"/>
      <c r="G258"/>
    </row>
    <row r="259" spans="2:7" s="7" customFormat="1" ht="12.75" customHeight="1">
      <c r="B259"/>
      <c r="C259"/>
      <c r="D259"/>
      <c r="E259"/>
      <c r="F259"/>
      <c r="G259"/>
    </row>
    <row r="260" spans="2:7" s="7" customFormat="1" ht="12.75" customHeight="1">
      <c r="B260"/>
      <c r="C260"/>
      <c r="D260"/>
      <c r="E260"/>
      <c r="F260"/>
      <c r="G260"/>
    </row>
    <row r="261" spans="2:7" s="7" customFormat="1" ht="12.75" customHeight="1">
      <c r="B261"/>
      <c r="C261"/>
      <c r="D261"/>
      <c r="E261"/>
      <c r="F261"/>
      <c r="G261"/>
    </row>
    <row r="262" spans="2:7" s="7" customFormat="1" ht="12.75" customHeight="1">
      <c r="B262"/>
      <c r="C262"/>
      <c r="D262"/>
      <c r="E262"/>
      <c r="F262"/>
      <c r="G262"/>
    </row>
    <row r="263" spans="2:7" s="7" customFormat="1" ht="12.75" customHeight="1">
      <c r="B263"/>
      <c r="C263"/>
      <c r="D263"/>
      <c r="E263"/>
      <c r="F263"/>
      <c r="G263"/>
    </row>
    <row r="264" spans="2:7" s="7" customFormat="1" ht="12.75" customHeight="1">
      <c r="B264"/>
      <c r="C264"/>
      <c r="D264"/>
      <c r="E264"/>
      <c r="F264"/>
      <c r="G264"/>
    </row>
    <row r="265" spans="2:7" s="7" customFormat="1" ht="12.75" customHeight="1">
      <c r="B265"/>
      <c r="C265"/>
      <c r="D265"/>
      <c r="E265"/>
      <c r="F265"/>
      <c r="G265"/>
    </row>
    <row r="266" spans="2:7" s="7" customFormat="1" ht="12.75" customHeight="1">
      <c r="B266"/>
      <c r="C266"/>
      <c r="D266"/>
      <c r="E266"/>
      <c r="F266"/>
      <c r="G266"/>
    </row>
    <row r="267" spans="2:7" s="7" customFormat="1" ht="12.75" customHeight="1">
      <c r="B267"/>
      <c r="C267"/>
      <c r="D267"/>
      <c r="E267"/>
      <c r="F267"/>
      <c r="G267"/>
    </row>
    <row r="268" spans="2:7" s="7" customFormat="1" ht="12.75" customHeight="1">
      <c r="B268"/>
      <c r="C268"/>
      <c r="D268"/>
      <c r="E268"/>
      <c r="F268"/>
      <c r="G268"/>
    </row>
    <row r="269" spans="2:7" s="7" customFormat="1" ht="12.75" customHeight="1">
      <c r="B269"/>
      <c r="C269"/>
      <c r="D269"/>
      <c r="E269"/>
      <c r="F269"/>
      <c r="G269"/>
    </row>
    <row r="270" spans="2:7" s="7" customFormat="1" ht="12.75" customHeight="1">
      <c r="B270"/>
      <c r="C270"/>
      <c r="D270"/>
      <c r="E270"/>
      <c r="F270"/>
      <c r="G270"/>
    </row>
    <row r="271" spans="2:7" s="7" customFormat="1" ht="12.75" customHeight="1">
      <c r="B271"/>
      <c r="C271"/>
      <c r="D271"/>
      <c r="E271"/>
      <c r="F271"/>
      <c r="G271"/>
    </row>
    <row r="272" spans="2:7" s="7" customFormat="1" ht="12.75" customHeight="1">
      <c r="B272"/>
      <c r="C272"/>
      <c r="D272"/>
      <c r="E272"/>
      <c r="F272"/>
      <c r="G272"/>
    </row>
    <row r="273" spans="2:7" s="7" customFormat="1" ht="12.75" customHeight="1">
      <c r="B273"/>
      <c r="C273"/>
      <c r="D273"/>
      <c r="E273"/>
      <c r="F273"/>
      <c r="G273"/>
    </row>
    <row r="274" spans="2:7" s="7" customFormat="1" ht="12.75" customHeight="1">
      <c r="B274"/>
      <c r="C274"/>
      <c r="D274"/>
      <c r="E274"/>
      <c r="F274"/>
      <c r="G274"/>
    </row>
    <row r="275" spans="2:7" s="7" customFormat="1" ht="12.75" customHeight="1">
      <c r="B275"/>
      <c r="C275"/>
      <c r="D275"/>
      <c r="E275"/>
      <c r="F275"/>
      <c r="G275"/>
    </row>
    <row r="276" spans="2:7" s="7" customFormat="1" ht="12.75" customHeight="1">
      <c r="B276"/>
      <c r="C276"/>
      <c r="D276"/>
      <c r="E276"/>
      <c r="F276"/>
      <c r="G276"/>
    </row>
    <row r="277" spans="2:7" s="7" customFormat="1" ht="12.75" customHeight="1">
      <c r="B277"/>
      <c r="C277"/>
      <c r="D277"/>
      <c r="E277"/>
      <c r="F277"/>
      <c r="G277"/>
    </row>
    <row r="278" spans="2:7" s="7" customFormat="1" ht="12.75" customHeight="1">
      <c r="B278"/>
      <c r="C278"/>
      <c r="D278"/>
      <c r="E278"/>
      <c r="F278"/>
      <c r="G278"/>
    </row>
    <row r="279" spans="2:7" s="7" customFormat="1" ht="12.75" customHeight="1">
      <c r="B279"/>
      <c r="C279"/>
      <c r="D279"/>
      <c r="E279"/>
      <c r="F279"/>
      <c r="G279"/>
    </row>
    <row r="280" spans="2:7" s="7" customFormat="1" ht="12.75" customHeight="1">
      <c r="B280"/>
      <c r="C280"/>
      <c r="D280"/>
      <c r="E280"/>
      <c r="F280"/>
      <c r="G280"/>
    </row>
    <row r="281" spans="2:7" s="7" customFormat="1" ht="12.75" customHeight="1">
      <c r="B281"/>
      <c r="C281"/>
      <c r="D281"/>
      <c r="E281"/>
      <c r="F281"/>
      <c r="G281"/>
    </row>
    <row r="282" spans="2:7" s="7" customFormat="1" ht="12.75" customHeight="1">
      <c r="B282"/>
      <c r="C282"/>
      <c r="D282"/>
      <c r="E282"/>
      <c r="F282"/>
      <c r="G282"/>
    </row>
    <row r="283" spans="2:7" s="7" customFormat="1" ht="12.75" customHeight="1">
      <c r="B283"/>
      <c r="C283"/>
      <c r="D283"/>
      <c r="E283"/>
      <c r="F283"/>
      <c r="G283"/>
    </row>
    <row r="284" spans="2:7" s="7" customFormat="1" ht="12.75" customHeight="1">
      <c r="B284"/>
      <c r="C284"/>
      <c r="D284"/>
      <c r="E284"/>
      <c r="F284"/>
      <c r="G284"/>
    </row>
  </sheetData>
  <mergeCells count="36">
    <mergeCell ref="B225:G225"/>
    <mergeCell ref="B196:G196"/>
    <mergeCell ref="B200:G200"/>
    <mergeCell ref="B203:G203"/>
    <mergeCell ref="B207:G207"/>
    <mergeCell ref="B210:G210"/>
    <mergeCell ref="B216:G216"/>
    <mergeCell ref="B223:G223"/>
    <mergeCell ref="B186:G186"/>
    <mergeCell ref="B190:G190"/>
    <mergeCell ref="B158:G158"/>
    <mergeCell ref="B164:G164"/>
    <mergeCell ref="B171:G171"/>
    <mergeCell ref="B178:G178"/>
    <mergeCell ref="B151:G151"/>
    <mergeCell ref="B85:G85"/>
    <mergeCell ref="B96:G96"/>
    <mergeCell ref="B113:G113"/>
    <mergeCell ref="B123:G123"/>
    <mergeCell ref="B2:G2"/>
    <mergeCell ref="B36:G36"/>
    <mergeCell ref="B8:B9"/>
    <mergeCell ref="C8:C9"/>
    <mergeCell ref="D8:D9"/>
    <mergeCell ref="E8:E9"/>
    <mergeCell ref="B3:G3"/>
    <mergeCell ref="G8:G9"/>
    <mergeCell ref="B11:G11"/>
    <mergeCell ref="B13:G13"/>
    <mergeCell ref="F8:F9"/>
    <mergeCell ref="B46:G46"/>
    <mergeCell ref="B54:G54"/>
    <mergeCell ref="B144:G144"/>
    <mergeCell ref="B70:G70"/>
    <mergeCell ref="B80:G80"/>
    <mergeCell ref="B138:G138"/>
  </mergeCells>
  <printOptions/>
  <pageMargins left="1.1811023622047245" right="0.1968503937007874" top="0.7874015748031497" bottom="0.3937007874015748"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&lt;FCPF&gt;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Slavak</dc:creator>
  <cp:keywords/>
  <dc:description/>
  <cp:lastModifiedBy>aaa</cp:lastModifiedBy>
  <cp:lastPrinted>2007-01-16T09:32:42Z</cp:lastPrinted>
  <dcterms:created xsi:type="dcterms:W3CDTF">2006-02-20T14:24:03Z</dcterms:created>
  <dcterms:modified xsi:type="dcterms:W3CDTF">2007-01-16T09:32:52Z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935861342</vt:i4>
  </property>
  <property fmtid="{D5CDD505-2E9C-101B-9397-08002B2CF9AE}" pid="3" name="_EmailSubject">
    <vt:lpwstr/>
  </property>
  <property fmtid="{D5CDD505-2E9C-101B-9397-08002B2CF9AE}" pid="4" name="_AuthorEmail">
    <vt:lpwstr>slavak@fcpf.ru</vt:lpwstr>
  </property>
  <property fmtid="{D5CDD505-2E9C-101B-9397-08002B2CF9AE}" pid="5" name="_AuthorEmailDisplayName">
    <vt:lpwstr>Kuritsyn Vyatcheslav</vt:lpwstr>
  </property>
  <property fmtid="{D5CDD505-2E9C-101B-9397-08002B2CF9AE}" pid="6" name="_ReviewingToolsShownOnce">
    <vt:lpwstr/>
  </property>
</Properties>
</file>